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620" yWindow="440" windowWidth="36660" windowHeight="27900"/>
  </bookViews>
  <sheets>
    <sheet name="Raw Data by Case" sheetId="1" r:id="rId1"/>
    <sheet name="Number of attacks by year" sheetId="3" r:id="rId2"/>
    <sheet name="Figures on Religious Political" sheetId="2" r:id="rId3"/>
  </sheets>
  <externalReferences>
    <externalReference r:id="rId4"/>
  </externalReferences>
  <definedNames>
    <definedName name="_xlnm._FilterDatabase" localSheetId="0" hidden="1">'Raw Data by Case'!$A$1:$BC$75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3" l="1"/>
  <c r="P4" i="3"/>
  <c r="P5" i="3"/>
  <c r="P6" i="3"/>
  <c r="P7" i="3"/>
  <c r="P8" i="3"/>
  <c r="P9" i="3"/>
  <c r="P10" i="3"/>
  <c r="P11" i="3"/>
  <c r="P12" i="3"/>
  <c r="P13" i="3"/>
  <c r="P14" i="3"/>
  <c r="P15" i="3"/>
  <c r="P16" i="3"/>
  <c r="P17" i="3"/>
  <c r="P18" i="3"/>
  <c r="P19" i="3"/>
  <c r="P20" i="3"/>
  <c r="P21" i="3"/>
  <c r="P22" i="3"/>
  <c r="I70" i="1"/>
  <c r="I75" i="1"/>
  <c r="I74" i="1"/>
  <c r="I73" i="1"/>
  <c r="I72" i="1"/>
  <c r="I71" i="1"/>
  <c r="K70" i="1"/>
  <c r="K71" i="1"/>
  <c r="AN67" i="1"/>
  <c r="AM67" i="1"/>
  <c r="R75" i="1"/>
  <c r="S77" i="1"/>
  <c r="U77" i="1"/>
  <c r="W88" i="1"/>
  <c r="X88" i="1"/>
  <c r="Q75" i="1"/>
  <c r="I77" i="1"/>
  <c r="V3" i="2"/>
  <c r="S2" i="2"/>
  <c r="V2" i="2"/>
  <c r="R15" i="2"/>
  <c r="S5" i="2"/>
  <c r="S12" i="2"/>
  <c r="S4" i="2"/>
  <c r="S11" i="2"/>
  <c r="S10" i="2"/>
  <c r="S9" i="2"/>
  <c r="S8" i="2"/>
  <c r="S7" i="2"/>
  <c r="S3" i="2"/>
  <c r="S6" i="2"/>
  <c r="S1" i="2"/>
  <c r="O15" i="2"/>
  <c r="P13" i="2"/>
  <c r="P12" i="2"/>
  <c r="P2" i="2"/>
  <c r="P11" i="2"/>
  <c r="P10" i="2"/>
  <c r="P6" i="2"/>
  <c r="P3" i="2"/>
  <c r="P9" i="2"/>
  <c r="P8" i="2"/>
  <c r="P5" i="2"/>
  <c r="P7" i="2"/>
  <c r="P4" i="2"/>
  <c r="P1" i="2"/>
  <c r="S72" i="1"/>
  <c r="U72" i="1"/>
  <c r="W87" i="1"/>
  <c r="X87" i="1"/>
  <c r="S73" i="1"/>
  <c r="U73" i="1"/>
  <c r="W86" i="1"/>
  <c r="X86" i="1"/>
  <c r="S70" i="1"/>
  <c r="U70" i="1"/>
  <c r="W85" i="1"/>
  <c r="X85" i="1"/>
  <c r="S74" i="1"/>
  <c r="U74" i="1"/>
  <c r="W90" i="1"/>
  <c r="X90" i="1"/>
  <c r="S71" i="1"/>
  <c r="U71" i="1"/>
  <c r="W89" i="1"/>
  <c r="X89" i="1"/>
</calcChain>
</file>

<file path=xl/sharedStrings.xml><?xml version="1.0" encoding="utf-8"?>
<sst xmlns="http://schemas.openxmlformats.org/spreadsheetml/2006/main" count="1403" uniqueCount="882">
  <si>
    <t>multiple guns</t>
  </si>
  <si>
    <t>&gt;=10 rounds</t>
  </si>
  <si>
    <t>&gt;=15 rounds</t>
  </si>
  <si>
    <t>Notes on high-capacity magazines</t>
  </si>
  <si>
    <t>Number Killed</t>
  </si>
  <si>
    <t>handgun</t>
  </si>
  <si>
    <t>rifle</t>
  </si>
  <si>
    <t>shotgun</t>
  </si>
  <si>
    <t>Handgun &amp; Rifle</t>
  </si>
  <si>
    <t>Handgun &amp; Shotgun</t>
  </si>
  <si>
    <t>All three types of Weapons</t>
  </si>
  <si>
    <t>Not a Gun Free Zone</t>
  </si>
  <si>
    <t>Mental Illness</t>
  </si>
  <si>
    <t>Females</t>
  </si>
  <si>
    <t>Females as a percent of all victims</t>
  </si>
  <si>
    <t>Males as a percent of all victims</t>
  </si>
  <si>
    <t>Suicide Dummy</t>
  </si>
  <si>
    <t>Law enforcement shot Dummy</t>
  </si>
  <si>
    <t>Notes on Mental Health Status</t>
  </si>
  <si>
    <t>Seeing mental health care professionals prior to attack</t>
  </si>
  <si>
    <t>Weapon</t>
  </si>
  <si>
    <t>Notes on Weapon</t>
  </si>
  <si>
    <t>Source3</t>
  </si>
  <si>
    <t>Religion</t>
  </si>
  <si>
    <t>political affiliation or beliefs</t>
  </si>
  <si>
    <t>Link 1</t>
  </si>
  <si>
    <t>Link 2</t>
  </si>
  <si>
    <t>Link 3</t>
  </si>
  <si>
    <t>Link 4</t>
  </si>
  <si>
    <t>Link 5</t>
  </si>
  <si>
    <t>Florida</t>
  </si>
  <si>
    <t>Pompano Beach (Parkland)</t>
  </si>
  <si>
    <t>Nikolas J. Cruz</t>
  </si>
  <si>
    <t>The 19-year-old school shooter who killed 17 in Florida on Valentine’s Day had 150 rounds of ammunition in 10-round magazines.</t>
  </si>
  <si>
    <t>at Marjory Stoneman Douglas High School</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</si>
  <si>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</si>
  <si>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Cruz was in mental health treatment until 14 months ago, when he stopped going. He suffered from ADHD, depression and autism.</t>
  </si>
  <si>
    <t>AR-15 style semi-automatic rifle (Smith &amp; Wesson M&amp;P15)</t>
  </si>
  <si>
    <t>A law enforcement source said the suspect, Nikolas Cruz, is believed to have purchased seven of the long guns himself. The other three firearms were weapons authorities believe Cruz had access to but did not purchase, the source said.</t>
  </si>
  <si>
    <t>https://en.wikipedia.org/wiki/Stoneman_Douglas_High_School_shooting</t>
  </si>
  <si>
    <t>http://www.sun-sentinel.com/local/broward/parkland/florida-school-shooting/fl-florida-school-shooting-guns-20180215-story.html</t>
  </si>
  <si>
    <t>Pennsylvania</t>
  </si>
  <si>
    <t>Melcroft</t>
  </si>
  <si>
    <t>Timothy O’Brien Smith</t>
  </si>
  <si>
    <t>Smith wore a body armor carrier and had several magazines of ammo.</t>
  </si>
  <si>
    <t>at a western Pennsylvania car wash</t>
  </si>
  <si>
    <t>fatally shooting four people at a southern Pennsylvania car wash</t>
  </si>
  <si>
    <t>no sign for mental issue; was driven by jealousy</t>
  </si>
  <si>
    <t>an AR-15 semiautomatic rifle, 9 mm handgun and .308-caliber rifle</t>
  </si>
  <si>
    <t>The suspect was heavily armed when he arrived at the car wash. He had several magazines for both guns.</t>
  </si>
  <si>
    <t>https://www.cnn.com/2018/01/29/us/pennsylvania-car-wash-shooting/index.html</t>
  </si>
  <si>
    <t>https://www.cbsnews.com/news/pennsylvania-car-wash-shooting-suspect-jealousy-relatives-say/</t>
  </si>
  <si>
    <t>Texas</t>
  </si>
  <si>
    <t>Sutherland Springs</t>
  </si>
  <si>
    <t>Devin Patrick Kelley</t>
  </si>
  <si>
    <t>Authorities say they've collected hundreds of shell casings and 15 magazines that hold 30 rounds each at the First Baptist Church in Sutherland Springs, where Kelley opened fire Sunday.</t>
  </si>
  <si>
    <t>26 (including an unborn child)</t>
  </si>
  <si>
    <t>at the First Baptist Church</t>
  </si>
  <si>
    <t>open fire during church service, intend dv, former military Shooter likely self inflict after DGU shootout; poss 4 guns recover</t>
  </si>
  <si>
    <t>was captured by police in 2012 after he escaped from a mental health institution. At the time, a hospital official told police that he was a danger to himself and others, and had issued death threats against "his military chain of command."</t>
  </si>
  <si>
    <t>an AR-15 pattern Ruger AR-556 semi-automatic rifle; a Glock 9 mm and a Ruger .22-caliber</t>
  </si>
  <si>
    <t>A Ruger AR-556 rifle was found at the church. Two handguns were recovered from Kelley's vehicle — a Glock 9 mm and a Ruger .22-caliber. Kelley purchased all three guns. Kelley did not have a license to carry a handgun.</t>
  </si>
  <si>
    <t>https://en.wikipedia.org/wiki/Sutherland_Springs_church_shooting</t>
  </si>
  <si>
    <t>https://www.npr.org/sections/thetwo-way/2017/11/07/562607996/before-his-military-trial-texas-shooter-escaped-mental-health-facility</t>
  </si>
  <si>
    <t>Nevada</t>
  </si>
  <si>
    <t>Las Vegas</t>
  </si>
  <si>
    <t>Stephen Craig Paddock</t>
  </si>
  <si>
    <t>Multiple high-capacity
ammunition magazines
including 12 100-round
magazines, 6 25-round
magazines and 1 40-
round magazine</t>
  </si>
  <si>
    <t>at the Route 91 Harvest music festival on the Las Vegas Strip</t>
  </si>
  <si>
    <t>On the night of October 1, 2017, a gunman opened fire on a crowd of concertgoers at the Route 91 Harvest music festival on the Las Vegas Strip in Nevada, leaving 58 people dead and 851 injured.</t>
  </si>
  <si>
    <t>Las Vegas shooter Stephen Paddock likely had a severe mental illness that was probably undiagnosed. Las Vegas gunman reportedly was prescribed anti-anxiety medication in June.</t>
  </si>
  <si>
    <t>47 guns (Multiple AR-type assault rifles including 4 Daniel Defense assault rifles, 3 FN-15 assault rifles, 3 LMT assault rifles, and 2 POF assault rifles)</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</si>
  <si>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t>
  </si>
  <si>
    <t>https://en.wikipedia.org/wiki/Stephen_Paddock</t>
  </si>
  <si>
    <t>http://www.independent.co.uk/news/world/americas/stephen-paddock-severe-mental-illness-undiagnosed-fbi-investigators-las-vegas-shooting-a7990021.html; http://www.foxnews.com/us/2017/10/04/expert-psychological-autopsy-could-help-uncover-motive-in-las-vegas-massacre.html</t>
  </si>
  <si>
    <t>Orlando</t>
  </si>
  <si>
    <t>John Robert Neumann, Jr.</t>
  </si>
  <si>
    <t>Unknown</t>
  </si>
  <si>
    <t>capacity unstated</t>
  </si>
  <si>
    <t>Work place-at the Orange County business on Forsyth Road</t>
  </si>
  <si>
    <t>Suspect involved in previous workplace violence in 2014; armed with handgun and knife; fired from Fiamma in April 2017; shot and killed five of his former Fiamma Inc. coworkers before turning the gun on himself ; legally intoxicated when he killed 5 coworkers</t>
  </si>
  <si>
    <t>no sign for mental issue, but legally intoxicated when he killed 5 coworkers</t>
  </si>
  <si>
    <t>a handgun and a large hunting knife</t>
  </si>
  <si>
    <t>It did not appear that he had a concealed weapons permit.</t>
  </si>
  <si>
    <t>https://www.clickorlando.com/news/fiamma-shooter-legally-intoxicated-when-he-killed-5-coworkers-autopsy-shows</t>
  </si>
  <si>
    <t>Fort Lauderdale</t>
  </si>
  <si>
    <t>Esteban Santiago</t>
  </si>
  <si>
    <t>capacity unstated; he emptied both magazines, firing about 15 rounds</t>
  </si>
  <si>
    <t>at Fort Lauderdale-Hollywood International Airport</t>
  </si>
  <si>
    <t>The shooter opened fire with a Walther PPS 9mm semi-automatic pistol in the airport at about 12:53 p.m. EST, in the baggage claim area of Terminal 2.</t>
  </si>
  <si>
    <t>Esteban Santiago, 26, spent time in hospital over mental health concerns after serving in Iraq.</t>
  </si>
  <si>
    <t>a Walther PPS 9mm semi-automatic pistol</t>
  </si>
  <si>
    <t>checked a box with a Walther 9 mm handgun and the two ammunition magazines he used in the shooting</t>
  </si>
  <si>
    <t>https://en.wikipedia.org/wiki/Fort_Lauderdale_airport_shooting</t>
  </si>
  <si>
    <t>https://www.theguardian.com/us-news/2017/jan/07/florida-shooting-suspect-esteban-santiago-mental-health-fbi</t>
  </si>
  <si>
    <t>Washington</t>
  </si>
  <si>
    <t>Burlington</t>
  </si>
  <si>
    <t>25-round magazine</t>
  </si>
  <si>
    <t>at the Cascade Mall</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</si>
  <si>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</si>
  <si>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Ruger 10/22 rifle with the 25-round magazine</t>
  </si>
  <si>
    <t>Cetin is accused of using a Ruger 10/22 with a 25-round magazine. His father told police that his Ruger 10/22 was missing, along with some ammunition, court records say.</t>
  </si>
  <si>
    <t>http://www.cnn.com/2016/09/23/us/washington-mall-shooting/</t>
  </si>
  <si>
    <t>Dallas</t>
  </si>
  <si>
    <t>Multiple high-capacity ammunition magazines</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</si>
  <si>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</si>
  <si>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Semi-automatic rifle (either an SKS or a Izhmash-Saiga 5.45mm rifle); Semi-automatic handgun (a Glock 19 Gen4 pistol and a Fraser .25-caliber with a high-capacity magazine)</t>
  </si>
  <si>
    <t>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</si>
  <si>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http://heavy.com/news/2016/07/micah-xavier-x-johnson-dallas-police-shooting-sniper-gunman-shooter-suspect-name-identified-photos-facebook-video/</t>
  </si>
  <si>
    <t>Omar Mateen</t>
  </si>
  <si>
    <t>Multiple 30-round magazines, some taped together for faster reloading</t>
  </si>
  <si>
    <t>Following the nightclub attack, Mateen's ex-wife told media outlets that during their marriage, Mateen was mentally unstable, and would beat her and keep her completely separated from her family. She also said that he was bipolar and had a history of using steroids.</t>
  </si>
  <si>
    <t xml:space="preserve"> SIG Sauer MCX semi-automatic rifle; 9mm Glock 17 semi-automatic pistol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</si>
  <si>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t>
  </si>
  <si>
    <t>https://en.wikipedia.org/wiki/Omar_Mateen</t>
  </si>
  <si>
    <t>https://www.newsday.com/news/nation/orlando-shooting-victims-1.11908584</t>
  </si>
  <si>
    <t>Michigan</t>
  </si>
  <si>
    <t>Kalamazoo</t>
  </si>
  <si>
    <t>Jason B. Dalton</t>
  </si>
  <si>
    <t>Extended magazine</t>
  </si>
  <si>
    <t>1 (is undergoing a mental evaluation)</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</si>
  <si>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</si>
  <si>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t>
  </si>
  <si>
    <t>a Glock 19 handgun and a Walther P99 9 mm pistol, which was loaded with an extended magazine</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</si>
  <si>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</si>
  <si>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https://en.wikipedia.org/wiki/2016_Kalamazoo_shootings</t>
  </si>
  <si>
    <t>http://www.mlive.com/news/kalamazoo/index.ssf/2016/04/jason_dalton_trying_to_work_th.html</t>
  </si>
  <si>
    <t>Syed Rizwan Farook; Tashfeen Malik</t>
  </si>
  <si>
    <t>1 (Terroism)</t>
  </si>
  <si>
    <t>Four 30-round magazines</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</si>
  <si>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</si>
  <si>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rifle, handgun</t>
  </si>
  <si>
    <t>DPMS Panther Arms A15 .223-caliber semi-automatic rifle
Smith &amp; Wesson M&amp;P15 .223-caliber semi-automatic rifle
Llama 9mm semi-automatic pistol
Springfield XD 9mm semi-automatic pistol
Pipe bombs[</t>
  </si>
  <si>
    <t>https://www.nytimes.com/2015/12/04/us/weapons-in-san-bernardino-shootings-were-legally-obtained.html</t>
  </si>
  <si>
    <t>five ammunition magazines</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</si>
  <si>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t>
  </si>
  <si>
    <t>Smith &amp; Wesson M99 (.40); Smith &amp; Wesson M642-2 (.38); Taurus PT24/7 (.40); Hi-Point CF-380 (.380); Glock 19 (9mm); Del-Ton DTI-15 5.56x45mm semi-automatic rifle (not used)</t>
  </si>
  <si>
    <t>https://www.nytimes.com/2015/10/06/us/mother-of-oregon-gunman-wrote-of-keeping-firearms.html</t>
  </si>
  <si>
    <t>Tennessee</t>
  </si>
  <si>
    <t>Multiple 30-round magazines</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</si>
  <si>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</si>
  <si>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handgun, rife, shotgun</t>
  </si>
  <si>
    <t>AK-47-style semi-automatic rifle; Saiga-12 shotgun; 9mm handgun</t>
  </si>
  <si>
    <t>0 (Hate Crime)</t>
  </si>
  <si>
    <t>13-round magazines</t>
  </si>
  <si>
    <t>Dr. Hiers tried to arrange a meeting between Mr. Roof and a mental health professional near his home but Mr. Roof never responded.</t>
  </si>
  <si>
    <t>Glock 41 .45-caliber handgun</t>
  </si>
  <si>
    <t>https://www.postandcourier.com/church_shooting/unsealed-documents-shed-light-on-dylann-roof-s-mental-health/article_404a01bc-e959-11e6-ad24-0f32fef2c5bb.html</t>
  </si>
  <si>
    <t>Missouri</t>
  </si>
  <si>
    <t>Springfield</t>
  </si>
  <si>
    <t>Scott Goodwin-Bey</t>
  </si>
  <si>
    <t>capacity unstated; at least 13 rounds fired</t>
  </si>
  <si>
    <t>at the Economy Inn, 2555 N. Glenstone Ave</t>
  </si>
  <si>
    <t>has served several years in prison for a drug conviction and being a felon in possession of a firearm</t>
  </si>
  <si>
    <t>Goodwin-Bey was arrested on Nov. 30 after he acted strangely and handed over a gun to a convenience store clerk. A witness to the shootings said the suspect believed the victims had been telling police about his drug use.</t>
  </si>
  <si>
    <t>no sign for mental issue</t>
  </si>
  <si>
    <t>Ruger 9mm</t>
  </si>
  <si>
    <t>The gun had previously reported stolen, though it not clear how the shooter acquired the gun.</t>
  </si>
  <si>
    <t>The gun used in the shooting has been traced to Fryberg's father, a law enforcement source with knowledge of the investigation told CNN. It is a "high capacity" one, but did not have an extended magazine, the source said.</t>
  </si>
  <si>
    <t>It has been referenced that Fryberg has discussed killing himself before October, which could indicate that Fryberg was suffering from mental health issues well before this time.</t>
  </si>
  <si>
    <t>.40-caliber Beretta</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</si>
  <si>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</si>
  <si>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http://kdvr.com/2014/10/24/6-reported-hurt-in-shooting-at-seattle-area-high-school/</t>
  </si>
  <si>
    <t>http://www.cnn.com/2014/10/24/us/washington-school-shooting/index.html?hpt=hp_t1</t>
  </si>
  <si>
    <t>https://en.wikipedia.org/wiki/Marysville_Pilchuck_High_School_shooting</t>
  </si>
  <si>
    <t>Cherie Lash a.k.a Cherie Roads</t>
  </si>
  <si>
    <t>Two 9mm handguns</t>
  </si>
  <si>
    <t>capacity unstated; a Remington 870 Express shotgun and a small amount of ammunition (approximately 2 boxes -- 24 shells)</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</si>
  <si>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</si>
  <si>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Puerto Rico</t>
  </si>
  <si>
    <t>Aguas Buenas</t>
  </si>
  <si>
    <t>1 (drive-by shooting)</t>
  </si>
  <si>
    <t>at a barbecue restaurant in the central mountain town of Aguas Buenas</t>
  </si>
  <si>
    <t>Puerto Rico Shooting: 4 Killed, 6 Injured When Gunmen Open Fire At Crowded Restaurant</t>
  </si>
  <si>
    <t>gun</t>
  </si>
  <si>
    <t>http://www.inquisitr.com/647676/puerto-rico-shooting-aguas-buenas-2013/</t>
  </si>
  <si>
    <t>Mohawk Valley Shootings: Kurt Myers, 64, shot six people in neighboring towns, killing two in a barbershop and two at a car care business, before being killed by officers in a shootout after a nearly 19-hour standoff.</t>
  </si>
  <si>
    <t>According to the police superintendent, Myers used a shotgun. Additional guns and ammunition were found by emergency crews after Myers set fire to the apartment.</t>
  </si>
  <si>
    <t xml:space="preserve">30-round magazines; Lanza was carrying multiple high-capacity clips, reportedly enough
ammunition to kill nearly every student at school. </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</si>
  <si>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</si>
  <si>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handgun, rife</t>
  </si>
  <si>
    <t>Two 15-round magazines; Engeldinger fired at least 46 bullets during the shooting. At his home,
police recovered packaging for 10,000 rounds of ammunition.</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</si>
  <si>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</si>
  <si>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Springfield XDM semiautomatic pistol</t>
  </si>
  <si>
    <t>Glock 9mm semiautomatic handgun; Engeldinger fired at least 46 bullets during the shooting. At his home, police recovered packaging for 10,000 rounds of ammunition.</t>
  </si>
  <si>
    <t>Three 19-round magazines</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</si>
  <si>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</si>
  <si>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9mm semiautomatic handgun; Page reportedly bought three 19-round magazines when he purchased the gun.</t>
  </si>
  <si>
    <t xml:space="preserve">100-round magazine </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</si>
  <si>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t>
  </si>
  <si>
    <t>rifle, handgun, shotgun</t>
  </si>
  <si>
    <t>Smith &amp; Wesson AR-15 assault-style rifle, Remington 870 12-gauge shotgun, and two Glock .40 caliber handguns. Holmes had a 100-round drum magazine for the AR-15 and reportedly only ceased firing with it when it jammed.</t>
  </si>
  <si>
    <t>Members of the suspect's family tell a newspaper they're not surprised, as he suffered a mentally illness. Stawicki had a history of mental illness.</t>
  </si>
  <si>
    <t>two pistols, both .45-caliber handguns</t>
  </si>
  <si>
    <t>a gunman opened fire with a .45-caliber semi-automatic handgun with four fully loaded 10-round magazines on the university's campus</t>
  </si>
  <si>
    <t>.45 caliber handgun; Goh was armed with four magazines of ammunition, holding 10 rounds each.</t>
  </si>
  <si>
    <t>Georgia</t>
  </si>
  <si>
    <t>Company office</t>
  </si>
  <si>
    <t>Went in and killed family members</t>
  </si>
  <si>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</si>
  <si>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http://www.nola.com/crime/index.ssf/2012/02/shooter_in_atlanta_spa_killing.html</t>
  </si>
  <si>
    <t>extra magazines and ammunition; 75 rounds fired</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</si>
  <si>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</si>
  <si>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Dekraai carried 3 handguns – a 9 mm Springfield, a Heckler &amp; Koch .45, and a Smith &amp; Wesson .44 Magnum – and used at least two in the shooting. News articles say Dekraai was carrying “extra ammunition” when the shooting began.</t>
  </si>
  <si>
    <t>20- and 30-round magazines; Police recovered 450 rounds of AK-47 ammunition from Sencion’s van and “box upon box” of additional ammunition at his home.</t>
  </si>
  <si>
    <t>in a branch of the International House of Pancakes restaurant</t>
  </si>
  <si>
    <t>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</si>
  <si>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</si>
  <si>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The FBI said that Loughner had a second thirty-round magazine, and two standard mags (15 rounds apiece).</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</si>
  <si>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</si>
  <si>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9mm Glock 19 semiautomatic handgun; 33-round magazine</t>
  </si>
  <si>
    <t>17- and 15-round magazines</t>
  </si>
  <si>
    <t>Hartford Beer Distributor Shootings: Omar S. Thornton, 34, shot up his Hartford Beer Distributor workplace after facing disciplinary issues, then committed suicide.</t>
  </si>
  <si>
    <t>Two Ruger SR9 9mm handguns; The shooter allegedly carried two extra magazines and two extra boxes of ammunition with him to the attack.</t>
  </si>
  <si>
    <t>38-year-old Gerardo Regalado kills four, wounds three with a .45-caliber semi-automatic pistol at a restaurant in Hialeah, Florida, before committing suicide.</t>
  </si>
  <si>
    <t>45 caliber handgun</t>
  </si>
  <si>
    <t>Coffee Shop Police Killings: Maurice Clemmons, 37, a felon who was out on bail for child-rape charges, entered a coffee shop and shot four police officers. Clemmons, who was wounded fleeing the scene, was later shot dead after a two-day manhunt.</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</si>
  <si>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</si>
  <si>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</si>
  <si>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 xml:space="preserve">30- and 20-round magazines; Hasan fired at least 220 rounds of ammunition and has 200 rounds in his
pocket when he was detained. </t>
  </si>
  <si>
    <t>A FN Five-seven handgun was used in the attack. A Smith and Wesson .357 revolver also recovered. Hasan fired at least 220 rounds of ammunition and had 200 rounds in his pocket when he was detained.</t>
  </si>
  <si>
    <t>Jiverly A. Wong</t>
  </si>
  <si>
    <t>30-round magazine; Allegedly fired 98 rounds during the attack. At least one magazine with a
30 round capacity was recovered at the scene.</t>
  </si>
  <si>
    <t>Binghamton Shootings: Jiverly Wong, 41, opened fire at an American Civic Association center for immigrants before committing suicide.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</si>
  <si>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indicated he was paranoid and suffering from mental illness.</t>
  </si>
  <si>
    <t>9mm and .45 caliber Beretta handguns; Allegedly fired 98 rounds during the attack. At least one magazine with a 30-round capacity was recovered at the scene.</t>
  </si>
  <si>
    <t>Carthage Nursing Home shooting: Robert Stewart, 45, opened fire at a nursing home where his estranged wife worked before he was shot and arrested by a police officer.</t>
  </si>
  <si>
    <t>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t>
  </si>
  <si>
    <t>handgun, shotgun</t>
  </si>
  <si>
    <t>12-gauge Winchester 1300 shotgun; .357 Magnum revolver; .22 Magnum semi-automatic pistol</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</si>
  <si>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</si>
  <si>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</si>
  <si>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One semiautomatic handgun</t>
  </si>
  <si>
    <t>.45-caliber Hi-Point semiautomatic handgun</t>
  </si>
  <si>
    <t>Illinois</t>
  </si>
  <si>
    <t>DeKalb</t>
  </si>
  <si>
    <t>Steven Phillip Kazmierczak</t>
  </si>
  <si>
    <t>Possible for the Glock</t>
  </si>
  <si>
    <t>School</t>
  </si>
  <si>
    <t>27-year-old former sociology student at Northern Illinois University, opened fire on students in a lecture hall before turning the gun on himself</t>
  </si>
  <si>
    <t>http://murderpedia.org/male.K/k/kazmierczak.htm</t>
  </si>
  <si>
    <t>Charles Lee Thornton</t>
  </si>
  <si>
    <t>Charles "Cookie" Lee Thornton, 52, went on a rampage at the city hall before being shot and killed by police.</t>
  </si>
  <si>
    <t>He was known for histrionics and disruptions at city council meetings. His mounting debt was a stressor.</t>
  </si>
  <si>
    <t>One semiautomatic handgun, one revolver</t>
  </si>
  <si>
    <t>.40-caliber Smith &amp; Wesson semiautomatic handgun; .44 Magnum Smith &amp; Wesson Model 29 revolver</t>
  </si>
  <si>
    <t>http://fox2now.com/2018/02/07/who-was-cookie-thornton/</t>
  </si>
  <si>
    <t>Two 30-round magazines taped together</t>
  </si>
  <si>
    <t>Robert A. Hawkins, 19, opened fire inside Westroads Mall before committing suicide.</t>
  </si>
  <si>
    <t>He was attending therapy sessions, taking medication and being hospitalized for depression by the time he was 6 years old. Throughout most of his life, he and his family were plagued by his psychiatric problems.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 His extensive treatments cost the state USD$265,000.</t>
  </si>
  <si>
    <t>AKM 7.62×39mm semi-automatic rifle</t>
  </si>
  <si>
    <t>http://murderpedia.org/male.H/h/hawkins-robert-victims.htm</t>
  </si>
  <si>
    <t>http://murderpedia.org/male.H/h/hawkins-robert.htm</t>
  </si>
  <si>
    <t>9 dead in gun rampage at shopping mall</t>
  </si>
  <si>
    <t>Peterson left and got a police-style AR-15 rifle from his truck, forced his way back into the apartment and fired about 30 rounds at about 2:45 a.m.</t>
  </si>
  <si>
    <t>Off-duty sheriff's deputy Tyler Peterson, 20, opened fire inside an apartment after an argument at a homecoming party. He fled the scene and later committed suicide.</t>
  </si>
  <si>
    <t>No psychological screening was performed in his hiring.</t>
  </si>
  <si>
    <t>an automatic rifle</t>
  </si>
  <si>
    <t>AR-15</t>
  </si>
  <si>
    <t>http://behindthebluewall.blogspot.com/2010/04/wi-after-deputy-tyler-peterson-killed.html</t>
  </si>
  <si>
    <t>15-round magazines</t>
  </si>
  <si>
    <t>Virginia Tech student Seung-Hui Cho, 23, opened fire on his school's campus before committing suicide.</t>
  </si>
  <si>
    <t>Cho had previously been diagnosed with a severe anxiety disorder. He continued receiving mental health therapy as well until his junior year, when Cho rejected further therapy.</t>
  </si>
  <si>
    <t>two pistols</t>
  </si>
  <si>
    <t>Glock 19 pistol; Walther P22 pistol</t>
  </si>
  <si>
    <t>https://www.politico.com/story/2013/04/gun-control-high-capacity-gun-magazines-090185</t>
  </si>
  <si>
    <t>http://www.fairfaxunderground.com/forum/read/2/2531950.html</t>
  </si>
  <si>
    <t>Sulejman Talovic</t>
  </si>
  <si>
    <t>Sulejman Talović, 18, rampaged through the shopping center until he was shot dead by police.</t>
  </si>
  <si>
    <t>Available information indicates that Talovic was socially isolated and may have suffered from mental health issues, that he was using marijuana and possibly other drugs in the months prior to the attack.</t>
  </si>
  <si>
    <t>Mossberg Maverick 88 shotgun; Smith &amp; Wesson Model 36 .38-caliber revolver</t>
  </si>
  <si>
    <t>a pump-action shotgun, a 38-caliber handgun,[4] and a backpack full of extra ammunition during the shooting</t>
  </si>
  <si>
    <t>https://www.ksl.com/index.php?sid=2410704&amp;nid=481</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</si>
  <si>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</si>
  <si>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Charles Carl Roberts, 32, shot 10 young girls in a one-room schoolhouse in Bart Township, killing 5, before taking his own life.</t>
  </si>
  <si>
    <t xml:space="preserve">all those years of undealt-with depression resulted in a psychotic break; Mr. Roberts had no criminal record or history of psychiatric illness. </t>
  </si>
  <si>
    <t>shotgun, rifle, handgun</t>
  </si>
  <si>
    <t>Springfield XD 9mm handgun; Browning BPS 12 gauge pump-action shotgun; Ruger .30-06 bolt-action rifle</t>
  </si>
  <si>
    <t>https://en.wikipedia.org/wiki/West_Nickel_Mines_School_shooting</t>
  </si>
  <si>
    <t>http://www.nytimes.com/2006/10/03/us/03amish.html</t>
  </si>
  <si>
    <t>http://abcnews.go.com/US/amish-school-shooters-widow-marie-monville-remembers-tragedy/story?id=20417790</t>
  </si>
  <si>
    <t>several bandoliers (over 300 rounds) worth of ammunition for the guns</t>
  </si>
  <si>
    <t>Kyle Aaron Huff, 28, opened fire at a rave afterparty in the Capitol Hill neighborhood of Seattle before committing suicide.</t>
  </si>
  <si>
    <t>Police were unable to find any record that he had been treated for mental illness or was on psychiatric medication.</t>
  </si>
  <si>
    <t>shotgun, handgun</t>
  </si>
  <si>
    <t>Winchester 1300 Defender shotgun and Ruger P944 .40-caliber handgun</t>
  </si>
  <si>
    <t>https://en.wikipedia.org/wiki/Capitol_Hill_massacre</t>
  </si>
  <si>
    <t>https://alchetron.com/Capitol-Hill-massacre</t>
  </si>
  <si>
    <t>Jennifer San Marco</t>
  </si>
  <si>
    <t>15-round magazine</t>
  </si>
  <si>
    <t>Former postal worker Jennifer Sanmarco, 44, shot dead a former neighbor then drove to the mail processing plant where she used to work. Inside, she opened fire, killing six employees before committing suicide.</t>
  </si>
  <si>
    <t>A spokesman for the Santa Barbara County Sheriff's Office speculated that San Marco's paranoia and history of mental illness may have motivated her to commit the murders.</t>
  </si>
  <si>
    <t>S&amp;W Model 910 (9x19mm)</t>
  </si>
  <si>
    <t>https://en.wikipedia.org/wiki/Goleta_postal_facility_shootings</t>
  </si>
  <si>
    <t>https://www.denverpost.com/2006/02/01/death-toll-at-8-in-rampage-by-former-postal-worker/</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</si>
  <si>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</si>
  <si>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was under treatment for depression, and had been prescribed Prozac as an anti-depressant.</t>
  </si>
  <si>
    <t>pistols and shotgun</t>
  </si>
  <si>
    <t>Glock 23 .40 caliber pistol; Ruger MK II .22 caliber pistol; Remington 870 12 gauge shotgun</t>
  </si>
  <si>
    <t>https://www.mprnews.org/story/2015/03/18/red-lake-victims</t>
  </si>
  <si>
    <t>Two 13-round magazines</t>
  </si>
  <si>
    <t>Living Church of God member Terry Michael Ratzmann, 44, opened fire at a church meeting at a Sheraton hotel before committing suicide.</t>
  </si>
  <si>
    <t>Police have said Ratzmann had no diagnosed mental health problems, but several congregants reported that he seemed depressed in recent weeks.</t>
  </si>
  <si>
    <t>a 9mm Beretta handgun</t>
  </si>
  <si>
    <t>https://en.wikipedia.org/wiki/Terry_Ratzmann</t>
  </si>
  <si>
    <t>http://articles.chicagotribune.com/2005-03-17/news/0503170230_1_herbert-w-armstrong-terry-ratzmann-living-church</t>
  </si>
  <si>
    <t>capacity unstated; Ohio nightclub shooter had 35 rounds when he was killed</t>
  </si>
  <si>
    <t>Nathan Gale, 25, possibly upset about the breakup of Pantera, gunned down former Pantera guitarist Dimebag Darrell and three others at a Damageplan show before a police officer fatally shot Gale.</t>
  </si>
  <si>
    <t>While in the USMC, he was given medications for his mental problems. Writings found in Gale's possession indicate that he may have suffered from schizophrenia.</t>
  </si>
  <si>
    <t>pistol</t>
  </si>
  <si>
    <t>a 9 mm Beretta 92F pistol</t>
  </si>
  <si>
    <t>http://www.chadleephotography.com/dimebag-darrell-10-years-gone-december-8-2104/</t>
  </si>
  <si>
    <t>20-round magazine</t>
  </si>
  <si>
    <t>Vang, a six-year veteran of the California National Guard, shot eight people while on a hunting trip in northern Wisconsin on November 21, 2004; six were killed and two were wounded.</t>
  </si>
  <si>
    <t>He had no prior criminal record nor mentalhealth problems.</t>
  </si>
  <si>
    <t>a black Saiga Rifle chambered in 7.62×39mm</t>
  </si>
  <si>
    <t>https://en.wikipedia.org/wiki/Chai_Vang</t>
  </si>
  <si>
    <t>The 21-year-old meatpacking plant worker used two handguns to shoot seven co-workers, killing five of them, then killed himself.</t>
  </si>
  <si>
    <t>two handguns</t>
  </si>
  <si>
    <t>http://legacy.sandiegouniontribune.com/uniontrib/20040704/news_1n4shoot.html</t>
  </si>
  <si>
    <t>https://www.cbsnews.com/news/sixth-death-in-kc-rampage/</t>
  </si>
  <si>
    <t>a semi-automatic handgun</t>
  </si>
  <si>
    <t>http://www.ncpublicschools.org/docs/cfss/law-enforcement/active-shooter.pdf</t>
  </si>
  <si>
    <t>Assembly line worker Douglas Williams, 48, opened fire at his Lockheed Martin workplace in a racially motivated attack before committing suicide.</t>
  </si>
  <si>
    <t>Williams's cousin described him as being depressed.</t>
  </si>
  <si>
    <t>shotgun, rifle</t>
  </si>
  <si>
    <t>Winchester 1200 shotgun; Ruger Mini-14 .223-caliber rifle</t>
  </si>
  <si>
    <t>http://murderpedia.org/male.W/w/williams-doug.htm</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</si>
  <si>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</si>
  <si>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</si>
  <si>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a handgun</t>
  </si>
  <si>
    <t>Fired employee William D. Baker, 66, opened fire at his former Navistar workplace before committing suicide.</t>
  </si>
  <si>
    <t>a fully automatic AK-47 assault rifle; a snubnose, .38-caliber police special revolver; a Remington 12 gauge shotgun, and a .30-caliber Winchester hunting rifle with scope</t>
  </si>
  <si>
    <t>http://murderpedia.org/male.B/b/baker-william.htm</t>
  </si>
  <si>
    <t>60-round, large-capacity feeding device</t>
  </si>
  <si>
    <t>Michael McDermott, 42, opened fire on co-workers at Edgewater Technology and was later arrested.</t>
  </si>
  <si>
    <t>McDermott was undergoing psychiatric treatment and taking medication.</t>
  </si>
  <si>
    <t>an AK-47 variant, a 12-gauge shotgun, and a .32 caliber pistol</t>
  </si>
  <si>
    <t>http://articles.courant.com/2000-12-28/news/0012280810_1_edgewater-technology-wakefield-happy-time</t>
  </si>
  <si>
    <t>https://www.cbsnews.com/news/murder-charges-in-workplace-shooting/</t>
  </si>
  <si>
    <t>Tampa</t>
  </si>
  <si>
    <t>Silvio Izquierdo-Leyva</t>
  </si>
  <si>
    <t>Possible for one of the handguns</t>
  </si>
  <si>
    <t>Workplace</t>
  </si>
  <si>
    <t>A housekeeper opened fire inside a hotel crowded with football fans in town for a bowl game, killing four co-workers before shooting a fifth person dead as he tried to escape. The gunman then carjacked another vehicle without hurting that driver and drove a short distance before he was apprehended by police.</t>
  </si>
  <si>
    <t>9mm semi-_automatic handgun and .38-caliber revolver</t>
  </si>
  <si>
    <t>http://murderpedia.org/male.I/i/izquierdo-leyva.htm</t>
  </si>
  <si>
    <t>Three 15-round magazines</t>
  </si>
  <si>
    <t>Byran Koji Uyesugi, 40, a Xerox service technician, opened fire inside the building with a 9mm Glock. He fled and was later apprehended by police.</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</si>
  <si>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t>
  </si>
  <si>
    <t>a semi-automatic pistol</t>
  </si>
  <si>
    <t>http://murderpedia.org/male.U/u/uyesugi-byran.htm</t>
  </si>
  <si>
    <t>http://archives.starbulletin.com/2000/06/14/special/story8.html</t>
  </si>
  <si>
    <t>Larry Gene Ashbrook, 47, opened fire inside the Wedgwood Baptist Church during a prayer rally before committing suicide.</t>
  </si>
  <si>
    <t>had a history of paranoia and mental instability</t>
  </si>
  <si>
    <t>handguns and bomb</t>
  </si>
  <si>
    <t>Ruger P85 (9mm); AMT Backup (.380 ACP); Pipe bomb</t>
  </si>
  <si>
    <t>http://murderpedia.org/male.A/a/ashbrook-larry.htm</t>
  </si>
  <si>
    <t>http://www.sbclife.net/Articles/1999/11/sla2</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</si>
  <si>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</si>
  <si>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</si>
  <si>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His mental health continued to deteriorate and he began to suffer from severe depression and paranoid delusions.</t>
  </si>
  <si>
    <t>Hammer; Colt 1911A1 (.45); Glock 17 (9mm); H&amp;R Revolver (.22); Raven MP-25 (.25)</t>
  </si>
  <si>
    <t>http://murderpedia.org/male.B/b/barton-mark.htm</t>
  </si>
  <si>
    <t>Eric Harris; Dylan Klebold</t>
  </si>
  <si>
    <t>17; 18</t>
  </si>
  <si>
    <t>High-capacity magazines (capacity unstated)</t>
  </si>
  <si>
    <t>Eric Harris, 18, and Dylan Klebold, 17, opened fire throughout Columbine High School before committing suicide.</t>
  </si>
  <si>
    <t>Eric Harris and Dylan Klebold were radically different individuals, with vastly different motives and opposite mental conditions.</t>
  </si>
  <si>
    <t>Hi-Point 995 Carbine, Savage 67H pump-action shotgun, explosives and two knives; Intratec TEC-DC9, Stevens 311D double barreled sawed-off shotgun, explosives and two knives</t>
  </si>
  <si>
    <t>http://www.slate.com/news-and-politics/2018/03/republicans-say-they-will-end-house-intelligence-committees-russia-investigation.html</t>
  </si>
  <si>
    <t>http://criminalminds.wikia.com/wiki/File:Columbine_victims.jpg</t>
  </si>
  <si>
    <t>Mitchell Scott Johnson; Andrew Douglas Golden</t>
  </si>
  <si>
    <t>13; 11</t>
  </si>
  <si>
    <t>Mitchell Scott Johnson, 13, and Andrew Douglas Golden, 11, two juveniles, ambushed students and teachers as they left the school; they were apprehended by police at the scene.</t>
  </si>
  <si>
    <t>Remington 742 .30-06 rifle, Universal .30 M1 Carbine replica, Smith &amp; Wesson .38 revolver, Double Deuce Buddie .22 two-shot derringer, Star .380 pistol, FIE .380 pistol, Ruger Security Six .357 revolver, Davis Industries .38 two-shot derringer, and a Charter Arms .38 revolver</t>
  </si>
  <si>
    <t>http://murderpedia.org/male.G/g/golden-andrew-photos.htm</t>
  </si>
  <si>
    <t>http://www.vpc.org/studies/wgun980324.htm</t>
  </si>
  <si>
    <t>19-round magazine</t>
  </si>
  <si>
    <t>Beck had been in and out of psychiatric hospitals and had attempted suicide several times in the past.</t>
  </si>
  <si>
    <t>a Glock semi-automatic handgun, a butcher knife and three clips containing at least 19 rounds each</t>
  </si>
  <si>
    <t>http://www.vpc.org/studies/wgun980306.htm</t>
  </si>
  <si>
    <t>California</t>
  </si>
  <si>
    <t>No mention of Religion in any news article</t>
  </si>
  <si>
    <t>No mention of political affiliation in any news article</t>
  </si>
  <si>
    <t>Antioch</t>
  </si>
  <si>
    <t>Travis Reinking</t>
  </si>
  <si>
    <t>raised in a Christian home, but no evidence the 29-year-old had continued going to church  (Source 1)</t>
  </si>
  <si>
    <t>He has not said on any public accounts if he is Republican or Democrat, and his family and friends have not yet publicly shared his political beliefs.</t>
  </si>
  <si>
    <t>https://www.wkrn.com/top-news/shooting-suspect-what-we-know-about-travis-reinking/1133716095</t>
  </si>
  <si>
    <t>https://heavy.com/news/2018/04/travis-reinking-politics-republican-democrat-waffle-white-house/</t>
  </si>
  <si>
    <t>Santa Fe</t>
  </si>
  <si>
    <t>Dimitrios Pagourtzis</t>
  </si>
  <si>
    <t>Greek Orthodox church  (Source 1)</t>
  </si>
  <si>
    <t xml:space="preserve">Pagourtzis describes himself as an atheist for religious views, and "I hate politics" for political views. </t>
  </si>
  <si>
    <t>https://apnews.com/1b79576dff7b4b589ac52197921b154a?utm_campaign=SocialFlow&amp;utm_medium=APCentralRegion&amp;utm_source=Twitter</t>
  </si>
  <si>
    <t>https://abc13.com/what-we-know-about-the-santa-fe-shooting-suspect-/3491593/</t>
  </si>
  <si>
    <t>Pittsburgh</t>
  </si>
  <si>
    <t>Robert Bowers</t>
  </si>
  <si>
    <t>Did not vote for Trump</t>
  </si>
  <si>
    <t>https://heavy.com/news/2018/10/robert-bowers/</t>
  </si>
  <si>
    <t xml:space="preserve">Year </t>
  </si>
  <si>
    <t>Month</t>
  </si>
  <si>
    <t>Day</t>
  </si>
  <si>
    <t>State</t>
  </si>
  <si>
    <t>City</t>
  </si>
  <si>
    <t>Attacker Name</t>
  </si>
  <si>
    <t>Age of Perpetrator</t>
  </si>
  <si>
    <t>Total Killed</t>
  </si>
  <si>
    <t>Killed in public</t>
  </si>
  <si>
    <t>Wounded</t>
  </si>
  <si>
    <t>Suicide</t>
  </si>
  <si>
    <t>Killed by police</t>
  </si>
  <si>
    <t>Part of other crime</t>
  </si>
  <si>
    <t>Males</t>
  </si>
  <si>
    <t>Location</t>
  </si>
  <si>
    <t>Summary</t>
  </si>
  <si>
    <t>Notes</t>
  </si>
  <si>
    <t>Source</t>
  </si>
  <si>
    <t>Source2</t>
  </si>
  <si>
    <t xml:space="preserve">He didn’t list any political affiliations on the page. </t>
  </si>
  <si>
    <t>https://heavy.com/news/2018/01/timothy-tim-smith-melcroft-shooting-suspect-photos/</t>
  </si>
  <si>
    <t>vocally anti-Christian/anti-religious  (Source 1)</t>
  </si>
  <si>
    <t>https://www.nytimes.com/2017/11/06/us/devin-patrick-kelley-texas.html?smid=tw-nytimes&amp;smtyp=cur&amp;_r=0</t>
  </si>
  <si>
    <t>no religious affiliation  (Source 1)</t>
  </si>
  <si>
    <t>Brother: Shooter had no political associations</t>
  </si>
  <si>
    <t>https://www.npr.org/sections/thetwo-way/2017/10/02/555088261/las-vegas-shooter-said-to-be-a-restless-retiree-who-liked-to-gamble</t>
  </si>
  <si>
    <t>https://edition.cnn.com/2017/10/02/us/las-vegas-attack-stephen-paddock-trnd/index.html</t>
  </si>
  <si>
    <t>http://www.nydailynews.com/news/national/las-vegas-concert-gunman-identified-stephen-paddock-64-article-1.3535944</t>
  </si>
  <si>
    <t>https://www.independent.co.uk/news/world/americas/stephen-paddock-las-vegas-shooting-latest-updates-brother-interview-eric-worst-american-history-a7978791.html</t>
  </si>
  <si>
    <t>raised in a Christian home, but doesn’t appear to have been going to church. “His brother told him to go to a church”   (Source 1)</t>
  </si>
  <si>
    <t>https://www.sun-sentinel.com/news/fort-lauderdale-hollywood-airport-shooting/fl-airport-shooting-santiago-profile-20170113-story.html</t>
  </si>
  <si>
    <t>Arcan Cetin</t>
  </si>
  <si>
    <t>Shortly before 7:00 p.m. PDT on September 23, 2016, Arcan Cetin walked into the Macy's store at the Cascade Mall in Burlington, Washington, with a stolen rifle and opened fire, killing four women and one man.</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</si>
  <si>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</si>
  <si>
    <t>devout Sunni Muslim  (Source 1)</t>
  </si>
  <si>
    <t>http://www.seattleweekly.com/news/the-bitter-life-and-sudden-death-of-arcan-cetin/</t>
  </si>
  <si>
    <t>Micah Xavier Johnson</t>
  </si>
  <si>
    <t>Main Street and S. Lamar Street</t>
  </si>
  <si>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</si>
  <si>
    <t>http://www.chicagotribune.com/news/nationworld/ct-dallas-gunman-micah-johnson-army-discharge-20160715-story.html; http://crimescenedb.com/the-2016-dallas-sniper-attack/</t>
  </si>
  <si>
    <t>No longer Christian, lost his Christian faith after serving in the military  (Source 1, Source 2)</t>
  </si>
  <si>
    <t xml:space="preserve">Johnson, according to the Associated Press, “liked” assorted “black militant groups” on Facebook, including the African American Defense League and the New Black Panther Party. </t>
  </si>
  <si>
    <t>https://www.christianpost.com/news/dallas-shooter-micah-xavier-johnson-lost-christian-faith-after-serving-in-afghanistan-parents-say-166309/</t>
  </si>
  <si>
    <t>https://www.dallasnews.com/news/dallas-ambush/2016/07/10/shooters-journal-portal-madmans-mind</t>
  </si>
  <si>
    <t>https://www.huffingtonpost.com/entry/micah-xavier-johnson-assassin_us_578936ede4b08608d3347fa8</t>
  </si>
  <si>
    <t>at the Pulse gay nightclub</t>
  </si>
  <si>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</si>
  <si>
    <t>http://www.lfpress.com/2016/06/13/orlando-shooter-was-bipolar-mentally-unstable-says-ex-wife; http://www.telegraph.co.uk/news/2016/06/12/omar-mateen-everything-we-know-so-far-about-orlando-gunman/</t>
  </si>
  <si>
    <t>Muslim  (Source 1)</t>
  </si>
  <si>
    <t>https://www.washingtonpost.com/national/troubled-quiet-macho-angry-the-volatile-life-of-omar-mateen/2016/06/17/15229250-34a6-11e6-8758-d58e76e11b12_story.html?utm_term=.f0298ac757bd</t>
  </si>
  <si>
    <t>https://www.newsweek.com/orlando-gunman-omar-mateen-hateful-bipolar-gay-469759</t>
  </si>
  <si>
    <t>at a Kia dealership; outside a Cracker Barrel restaurant</t>
  </si>
  <si>
    <t>No mention of political affiliation in any news article; “He never told me if he was a Republican or a Democrat,” Block explained.</t>
  </si>
  <si>
    <t>https://www.gq.com/story/the-uber-killer</t>
  </si>
  <si>
    <t>San Bernardino</t>
  </si>
  <si>
    <t>28; 29</t>
  </si>
  <si>
    <t>at the Inland Regional Center</t>
  </si>
  <si>
    <t>terrorist attack</t>
  </si>
  <si>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</si>
  <si>
    <t>http://www.cnn.com/2015/12/03/us/what-we-know-san-bernardino-mass-shooting/index.html</t>
  </si>
  <si>
    <t>https://en.wikipedia.org/wiki/2015_San_Bernardino_attack</t>
  </si>
  <si>
    <t>Muslim</t>
  </si>
  <si>
    <t>https://www.businessinsider.com/who-are-san-bernardino-shooting-suspects-2015-12</t>
  </si>
  <si>
    <t>Roseburg</t>
  </si>
  <si>
    <t>Christopher Sean Harper-Mercer</t>
  </si>
  <si>
    <t>at Umpqua Community College</t>
  </si>
  <si>
    <t>anti-religion and white supremacist leanings</t>
  </si>
  <si>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</si>
  <si>
    <t>http://www.oregonlive.com/pacific-northwest-news/index.ssf/2015/10/horror_in_roseburg_10_minutes.html#incart_maj-story-1</t>
  </si>
  <si>
    <t>“Not religious, but spiritual.” Allegedly shot victims who answered that they were Christian, anti-Christian  (Source 1)</t>
  </si>
  <si>
    <t>the alleged killer describes himself politically as a “conservative, republican”</t>
  </si>
  <si>
    <t>http://www.latimes.com/nation/nationnow/la-na-nn-chris-harper-mercer-oregon-shooting-20151002-htmlstory.html,%20http://www.oregonlive.com/pacific-northwest-news/index.ssf/2015/10/new_details_emerge_on_umpqua_c.html</t>
  </si>
  <si>
    <t>https://www.theguardian.com/us-news/2015/oct/02/chris-harper-mercer-first-details-emerge-of-oregon-college-killer</t>
  </si>
  <si>
    <t>Chattanooga</t>
  </si>
  <si>
    <t>Mohammod Youssuf Abdulazeez</t>
  </si>
  <si>
    <t>at a recruiting center; a U.S. Navy Reserve center</t>
  </si>
  <si>
    <t>motivated by foreign terrorist organization propaganda</t>
  </si>
  <si>
    <t>A man identified by federal authorities as Mohammod Youssuf Abdulazeez, 24, sprayed dozens of bullets at a military recruiting center, then drove to a Navy-Marine training facility and opened fire again before he was killed.</t>
  </si>
  <si>
    <t>http://www.cbsnews.com/news/report-police-officer-shot-near-tennessee-army-recruiting-center/</t>
  </si>
  <si>
    <t>https://en.wikipedia.org/wiki/2015_Chattanooga_shootings</t>
  </si>
  <si>
    <t>https://www.washingtonpost.com/world/national-security/chattanooga-shooter-came-from-middle-class-muslim-family/2015/07/16/815c39c2-2c04-11e5-bd33-395c05608059_story.html</t>
  </si>
  <si>
    <t>South Carolina</t>
  </si>
  <si>
    <t>Charleston</t>
  </si>
  <si>
    <t>Dylann Storm Roof</t>
  </si>
  <si>
    <t>at Emanuel African Methodist Episcopal Church</t>
  </si>
  <si>
    <t>white supremacy and neo-Nazism</t>
  </si>
  <si>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</si>
  <si>
    <t>http://www.usatoday.com/story/news/nation/2015/06/17/charleston-south-carolina-shooting/28902017/</t>
  </si>
  <si>
    <t xml:space="preserve">Christian, Lutheran faith, went to church camp and worshiped regularly, reveals pastor as family attend church services and pray for massacre victims  (Source 1, Source 2) </t>
  </si>
  <si>
    <t>https://www.dailymail.co.uk/news/article-3134689/Dylann-Roof-devout-Christian-baptized-Lutheran-faith-went-church-camp-regularly-attended-Mass-reveals-pastor-family-attend-church-services-pray-massacre-victims.html</t>
  </si>
  <si>
    <t>https://www.huffingtonpost.com/2015/06/19/dylann-roof-religion-church-lutheran_n_7623990.html</t>
  </si>
  <si>
    <t>https://www.rollingstone.com/politics/politics-news/the-charleston-shooter-racist-violent-and-yes-political-60417/</t>
  </si>
  <si>
    <t>http://www.ky3.com/news/local/arrested-man-is-finally-charged-with-4-murders-at-motel-in-springfield/21048998_31173934</t>
  </si>
  <si>
    <t>Marysville</t>
  </si>
  <si>
    <t>Jaylen Fryberg</t>
  </si>
  <si>
    <t>Marysville Pilchuck High School</t>
  </si>
  <si>
    <t>Fryberg's father, Raymond Fryberg, was arrested the following year for illegally purchasing and owning the gun used in the shooting, among other firearms.</t>
  </si>
  <si>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</si>
  <si>
    <t>http://www.nytimes.com/2014/11/09/us/death-toll-rises-to-5-in-school-shooting.html?smid=re-share</t>
  </si>
  <si>
    <t>http://www.firstcoastnews.com/story/news/nation/2014/11/03/fourth-student-high-school-shooting-dies/18400611/</t>
  </si>
  <si>
    <t>http://www.theguardian.com/us-news/2014/nov/01/washington-school-shootings-third-victim-dies</t>
  </si>
  <si>
    <t xml:space="preserve">Alturras </t>
  </si>
  <si>
    <t>at a meeting at Oregon’s Cedarville Rancheria tribal office in Alturas, California</t>
  </si>
  <si>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</si>
  <si>
    <t>http://www.nydailynews.com/news/national/killed-woman-threatened-eviction-california-indian-reservation-cops-article-1.1622207</t>
  </si>
  <si>
    <t>Washington D.C.</t>
  </si>
  <si>
    <t>Aaron Alexis</t>
  </si>
  <si>
    <t>at the headquarters of the Naval Sea Systems Command (NAVSEA) inside the Washington Navy Yard in Southeast Washington, D.C.</t>
  </si>
  <si>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</si>
  <si>
    <t>The shooter arrived with a shotgun and also obtained a handgun from one a security guard that he killed.</t>
  </si>
  <si>
    <t>http://en.wikipedia.org/wiki/Washington_Navy_Yard_shooting#Perpetrator</t>
  </si>
  <si>
    <t>Buddhist  (Source 1)</t>
  </si>
  <si>
    <t>A friend of Navy Yard shooting suspect Aaron Alexis said on CNN Tuesday that the alleged gunman was “more of a liberal type” who was happier with the Obama administration than with the Bush administration.
“Aaron wasn’t conservative like I am. He was more of a liberal type; he wasn’t happy with the former administration. He was more happy with this administration — as far as presidential administrations,” Alexis’ friend Michael Ritrovato said on CNN’s “The Lead with Jake Tapper.”</t>
  </si>
  <si>
    <t>https://www.telegraph.co.uk/news/worldnews/northamerica/usa/10316466/Washington-Navy-shootings-devout-Buddhist-suspect-prone-to-violent-outbursts.html</t>
  </si>
  <si>
    <t>https://www.mediaite.com/tv/he-was-more-of-a-liberal-type-cnn-guest-identifies-aaron-alexis-as-obama-supporter/</t>
  </si>
  <si>
    <t>https://dailycaller.com/2013/09/17/shooters-friend-aaron-alexis-was-a-liberal-happy-with-obama/</t>
  </si>
  <si>
    <t>New York</t>
  </si>
  <si>
    <t>Herkimer</t>
  </si>
  <si>
    <t>Kurt Myers</t>
  </si>
  <si>
    <t>in a barber shop in Mohawk and a car care business in neighboring Herkimer</t>
  </si>
  <si>
    <t>Myers had no history of being treated for mental illness, though Blaise said acquaintances describe him as having compulsive habits and being set in his ways. For instance, every year he would get a new wardrobe and donate his oldest set of clothes.</t>
  </si>
  <si>
    <t>http://www.huffingtonpost.com/2013/03/18/kurt-myers-shootout-suspect-penniless_n_2903413.html</t>
  </si>
  <si>
    <t>http://www.huffingtonpost.com/2013/03/14/kurt-myers-killed_n_2874981.html</t>
  </si>
  <si>
    <t>Connecticut</t>
  </si>
  <si>
    <t>Newtown</t>
  </si>
  <si>
    <t>Adam Peter Lanza</t>
  </si>
  <si>
    <t>School (The Sandy Hook Elementary School)</t>
  </si>
  <si>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</si>
  <si>
    <t>A Bushmaster .223 assault-style rifle was used in the attack at the elementary school. A 10mm Glock handgun, a 9mm SIG Sauer handgun, and a shotgun were also recovered at the crime scene. Lanza was carrying multiple high-capacity clips, reportedly enough ammunition to kill nearly every student at school.</t>
  </si>
  <si>
    <t>http://en.wikipedia.org/wiki/Sandy_Hook_Elementary_School_shooting#Perpetrator</t>
  </si>
  <si>
    <t>reportedly “became obsessed with religion” while attending Catholic middle school, but “There’s not really been a lot of information related to Nancy or Adam and their religious involvement in the church that I’ve seen.”   (Source 1, Source 2)</t>
  </si>
  <si>
    <t>Family friends said he was politically conservative, although he was the one member of his immediate family not registered to vote.</t>
  </si>
  <si>
    <t>https://patch.com/connecticut/newtown/al-report-probes-dark-interior-life-sandy-hook-shooter-0</t>
  </si>
  <si>
    <t>https://medium.com/langdale-blog/was-adam-lanza-molested-3ca3ac5806a2</t>
  </si>
  <si>
    <t>http://www.tampabay.com/news/nation/frustrating-search-for-newtown-conn-shooter-adam-lanzas-motive/1267513</t>
  </si>
  <si>
    <t>Minnesota</t>
  </si>
  <si>
    <t>Minneapolis</t>
  </si>
  <si>
    <t>Andrew Engeldinger</t>
  </si>
  <si>
    <t>at a sign-making company</t>
  </si>
  <si>
    <t>As Andrew Engeldinger, 36, was being fired from his job at a sign-making company, he pulled out a gun and shot his two managers, the owner, other employees and a UPS driver as he walked around the building before shooting himself. The gun was purchased legally.</t>
  </si>
  <si>
    <t>http://en.wikipedia.org/wiki/2012_Minneapolis_workplace_shooting</t>
  </si>
  <si>
    <t>Wisconsin</t>
  </si>
  <si>
    <t>Oak Creek</t>
  </si>
  <si>
    <t>Wade Michael Page</t>
  </si>
  <si>
    <t>at a Sikh temple </t>
  </si>
  <si>
    <t>White supremacist Wade Michael Page, 40, walked into a Sikh temple and opened fire just before Sunday services. Police wounded Page, who then fatally shot himself. The gun was purchased legally.</t>
  </si>
  <si>
    <t>http://en.wikipedia.org/wiki/Wisconsin_Sikh_temple_shooting</t>
  </si>
  <si>
    <t>https://www.theguardian.com/world/2012/aug/08/wade-michael-page-violent-far-right</t>
  </si>
  <si>
    <t>Colorado</t>
  </si>
  <si>
    <t>Aurora</t>
  </si>
  <si>
    <t>James Eagan Holmes</t>
  </si>
  <si>
    <t xml:space="preserve">at a mall theater </t>
  </si>
  <si>
    <t>Grad student James Eagan Holmes, 24, reportedly entered a mall theater during a midnight showing of “The Dark Knight Rises,” set off gas canisters and opened fire. He awaits trial and has not entered a plea. Holmes bought the guns legally.</t>
  </si>
  <si>
    <t>http://en.wikipedia.org/wiki/2012_Aurora_shooting</t>
  </si>
  <si>
    <t>No record of Holmes’s political affiliation, if he indeed had any; the previous reports are incorrectly based on the voter registration of a different man named similarly.</t>
  </si>
  <si>
    <t>Seattle</t>
  </si>
  <si>
    <t>Ian Lee Stawicki</t>
  </si>
  <si>
    <t>School (Café Racer in the University District of Seattle, Washington) / parking lot</t>
  </si>
  <si>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</si>
  <si>
    <t>http://en.wikipedia.org/wiki/2012_Seattle_cafe_shooting_spree</t>
  </si>
  <si>
    <t>Oakland</t>
  </si>
  <si>
    <t>One L. Goh</t>
  </si>
  <si>
    <t>Read more at http://www.wral.com/news/local/story/10927662/#6PChOfVP83qu0x9M.99</t>
  </si>
  <si>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</si>
  <si>
    <t>“He wasn’t showing any signs of violence or anything toward anyone,” the official said. “He didn’t show any mental illness. He seemed like a regular, ordinary guy. He was quiet.”</t>
  </si>
  <si>
    <t>http://en.wikipedia.org/wiki/Oikos_University_shooting</t>
  </si>
  <si>
    <t>Norcross</t>
  </si>
  <si>
    <t>Jeong Soo Paek</t>
  </si>
  <si>
    <t>.45 caliber handgun</t>
  </si>
  <si>
    <t>Seal Beach</t>
  </si>
  <si>
    <t>Scott Evans Dekraai</t>
  </si>
  <si>
    <t>at the Salon Meritage hair salon/in the parking lot</t>
  </si>
  <si>
    <t>Eight people died in a shooting at Salon Meritage hair salon in Seal Beach, CA. The gunman, 41-year-old Scott Evans Dekraai, killed six women and two men dead, while just one woman survived. It was Orange County’s deadliest mass killing.</t>
  </si>
  <si>
    <t>http://en.wikipedia.org/wiki/2011_Seal_Beach_shooting</t>
  </si>
  <si>
    <t>Carson City </t>
  </si>
  <si>
    <t>Eduardo Sencion</t>
  </si>
  <si>
    <t>Eduardo Sencion, 32, entered an IHOP restaurant in Carson City, NV and shot 12 people. Five died, including three National Guard members.</t>
  </si>
  <si>
    <t>http://en.wikipedia.org/wiki/2011_IHOP_shooting#The_perpetrator</t>
  </si>
  <si>
    <t>Arizona</t>
  </si>
  <si>
    <t>Tuscon</t>
  </si>
  <si>
    <t>Jared Lee Loughner</t>
  </si>
  <si>
    <t>in a supermarket parking lot</t>
  </si>
  <si>
    <t>a gunman opened fire at a public gathering outside a grocery in Tucson, Arizona, killing six people including a 9-year-old girl and wounding at least 12 others. Congresswoman Gabrielle Giffords was severely injured with a gunshot to the head.</t>
  </si>
  <si>
    <t>http://en.wikipedia.org/wiki/2011_Tucson_shooting#Shooting</t>
  </si>
  <si>
    <t>Atheist  (Source 1)</t>
  </si>
  <si>
    <t>registered as an independent voter in Arizona in the fall of 2006, according to the Pima County Registrar of Voters; “As I knew him he was left wing, quite liberal. &amp; oddly obsessed with the 2012 prophecy,” the former classmate, Caitie Parker, wrote in a series of Twitter feeds Saturday. “I haven’t seen him since ’07 though. He became very reclusive.”</t>
  </si>
  <si>
    <t>https://www.theguardian.com/world/2011/jan/10/jared-lee-loughner-arizona-shooting</t>
  </si>
  <si>
    <t>http://voices.washingtonpost.com/thefix/house/jared-lee-loughner-was-a-regis.html</t>
  </si>
  <si>
    <t>https://www.nytimes.com/2011/01/09/us/politics/09shooter.html?pagewanted=all</t>
  </si>
  <si>
    <t>https://www.foxnews.com/politics/loughners-meltdown-began-in-adulthood-those-near-him-say</t>
  </si>
  <si>
    <t>Manchester</t>
  </si>
  <si>
    <t>Omar Sheriff Thornton</t>
  </si>
  <si>
    <t>at a warehouse owned by Hartford Distributors, a beer distribution company</t>
  </si>
  <si>
    <t>It was unclear whether Smith had any mental-health disorders. It also was uncertain whether he had legally obtained a shotgun used in the killings or a rifle with a scope that also was found at the crime.</t>
  </si>
  <si>
    <t>http://en.wikipedia.org/wiki/Hartford_Distributors_shooting</t>
  </si>
  <si>
    <t>http://www.pressherald.com/2010/08/04/worker-who-lost-job-pulls-gun-kills-8-in-cold-as-ice-rampage_2010-08-04/</t>
  </si>
  <si>
    <t>Hialeah</t>
  </si>
  <si>
    <t>Gerardo Regalado</t>
  </si>
  <si>
    <t>a car park outside the Yoyito Restaurant in Hialeah/at a restaurant in Florida</t>
  </si>
  <si>
    <t>http://www.huffingtonpost.com/2010/06/07/gerardo-regalado-miami-gu_n_603061.html</t>
  </si>
  <si>
    <t>http://www.dailymail.co.uk/news/article-1284915/Florida-restaurant-shooting-Gerardo-Regalado-kills-4-women-including-wife.html</t>
  </si>
  <si>
    <t>Parkland</t>
  </si>
  <si>
    <t>Maurice Clemmons</t>
  </si>
  <si>
    <t>1 (Shot by police a couple of days later)</t>
  </si>
  <si>
    <t>coffee shop</t>
  </si>
  <si>
    <t>http://en.wikipedia.org/wiki/Lakewood,_Washington_police_officer_shooting</t>
  </si>
  <si>
    <t>http://en.wikipedia.org/wiki/Maurice_Clemmons</t>
  </si>
  <si>
    <t>Fort Hood</t>
  </si>
  <si>
    <t>Nidal Malik Hasan</t>
  </si>
  <si>
    <t>Military base</t>
  </si>
  <si>
    <t>surrendering to the police.</t>
  </si>
  <si>
    <t>Psychiatrist Dr. Steven Dinwiddie said among solo mass murderers, mental illness usually attracts and twists religious beliefs -- not the other way around.</t>
  </si>
  <si>
    <t>http://en.wikipedia.org/wiki/2009_Fort_Hood_shooting</t>
  </si>
  <si>
    <t>http://en.wikipedia.org/wiki/Nidal_Malik_Hasan</t>
  </si>
  <si>
    <t>https://www.jacksonville.com/news/premium-news/2013-03-14/story/fact-check-email-was-wrong-about-recent-mass-killers-being</t>
  </si>
  <si>
    <t>Binghamton</t>
  </si>
  <si>
    <t>American Civic Association center for immigrants</t>
  </si>
  <si>
    <t>http://murderpedia.org/male.W/w/wong-jiverly.htm</t>
  </si>
  <si>
    <t>http://en.wikipedia.org/wiki/Binghamton_shootings</t>
  </si>
  <si>
    <t>North Carolina</t>
  </si>
  <si>
    <t>Carthage</t>
  </si>
  <si>
    <t>Robert Stewart</t>
  </si>
  <si>
    <t>Work place</t>
  </si>
  <si>
    <t>http://en.wikipedia.org/wiki/Carthage_nursing_home_shooting</t>
  </si>
  <si>
    <t>Kentucky</t>
  </si>
  <si>
    <t>Henderson</t>
  </si>
  <si>
    <t>Wesley Neal Higdon</t>
  </si>
  <si>
    <t>http://murderpedia.org/male.H/h/higdon-wesley.htm</t>
  </si>
  <si>
    <t>http://en.wikipedia.org/wiki/Atlantis_Plastics_shooting</t>
  </si>
  <si>
    <t>Kirkwood</t>
  </si>
  <si>
    <t>City hall</t>
  </si>
  <si>
    <t>http://en.wikipedia.org/wiki/Kirkwood_City_Council_shooting</t>
  </si>
  <si>
    <t>Nebraska</t>
  </si>
  <si>
    <t>Omaha</t>
  </si>
  <si>
    <t>Robert A. Hawkins</t>
  </si>
  <si>
    <t>Mall</t>
  </si>
  <si>
    <t>http://en.wikipedia.org/wiki/Westroads_Mall_shooting</t>
  </si>
  <si>
    <t>Crandom</t>
  </si>
  <si>
    <t>Tyler James Peterson</t>
  </si>
  <si>
    <t>Apartment</t>
  </si>
  <si>
    <t>http://murderpedia.org/male.P/p/peterson-tyler.htm</t>
  </si>
  <si>
    <t>Gunman in Rampage Had Been Certified to Be an Officer, State Authorities Say</t>
  </si>
  <si>
    <t>Virginia</t>
  </si>
  <si>
    <t>Blacksburg</t>
  </si>
  <si>
    <t>Seung-Hui Cho</t>
  </si>
  <si>
    <t>http://en.wikipedia.org/wiki/Virginia_Tech_massacre</t>
  </si>
  <si>
    <t>http://en.wikipedia.org/wiki/Seung-Hui_Cho</t>
  </si>
  <si>
    <t>No mention of Religion in any news article. Raised Christian, resented parents’ strong Christian faith  (Source 1)</t>
  </si>
  <si>
    <t>Cho was born in South Korea and was a legal resident alien of the United States, which is not allowed to vote in Virginia.</t>
  </si>
  <si>
    <t>https://en.wikipedia.org/wiki/Seung-Hui_Cho</t>
  </si>
  <si>
    <t>https://www.jacksonville.com/news/premium-news/2013-03-14/story/fact-check-email-was-wrong-about-recent-mass-killers-being;</t>
  </si>
  <si>
    <t>https://www.snopes.com/fact-check/democrat-shooters-list/</t>
  </si>
  <si>
    <t>Utah</t>
  </si>
  <si>
    <t>Salt Lake City</t>
  </si>
  <si>
    <t>http://en.wikipedia.org/wiki/Trolley_Square_shooting</t>
  </si>
  <si>
    <t>http://www.foxnews.com/story/2007/02/13/gunman-kills-5-in-shooting-spree-at-salt-lake-city-mall-before-being-killed-by/</t>
  </si>
  <si>
    <t>Gunman reportedly stalked mall before mass killing</t>
  </si>
  <si>
    <t>https://www.foxnews.com/story/why-no-mention-that-salt-lake-shooter-was-muslim</t>
  </si>
  <si>
    <t>Nickel Mines</t>
  </si>
  <si>
    <t>Charles Carl Roberts IV</t>
  </si>
  <si>
    <t xml:space="preserve">School </t>
  </si>
  <si>
    <t>http://en.wikipedia.org/wiki/Amish_school_shooting</t>
  </si>
  <si>
    <t>http://www.nytimes.com/2006/10/03/us/03amish.html?pagewanted=all&amp;_r=0</t>
  </si>
  <si>
    <t xml:space="preserve">Seattle </t>
  </si>
  <si>
    <t>Kyle Aaron HUFF</t>
  </si>
  <si>
    <t>House</t>
  </si>
  <si>
    <t>http://murderpedia.org/male.H/h/huff-kyle.htm</t>
  </si>
  <si>
    <t xml:space="preserve">Goleta </t>
  </si>
  <si>
    <t>http://murderpedia.org/female.S/s/san-marco-jennifer.htm</t>
  </si>
  <si>
    <t>Red Lake</t>
  </si>
  <si>
    <t>Jeffrey Weise</t>
  </si>
  <si>
    <t>Home/School</t>
  </si>
  <si>
    <t>http://en.wikipedia.org/wiki/Red_Lake_massacre</t>
  </si>
  <si>
    <t>Brookfield</t>
  </si>
  <si>
    <t>Terry Ratzmann</t>
  </si>
  <si>
    <t>Church</t>
  </si>
  <si>
    <t>http://murderpedia.org/male.R/r/ratzmann-terry.htm</t>
  </si>
  <si>
    <t>Christian. Regular churchgoer “people with whom he had worshiped for years at the Living Church of God,” not a very orthodox Christian church  (Source 1, Source 2)</t>
  </si>
  <si>
    <t>https://www.wordofhisgrace.org/wp/ratzmann/</t>
  </si>
  <si>
    <t>http://www.washingtonpost.com/wp-dyn/articles/A32164-2005Mar13.html</t>
  </si>
  <si>
    <t>Ohio</t>
  </si>
  <si>
    <t>Columbus</t>
  </si>
  <si>
    <t>Nathan Gale</t>
  </si>
  <si>
    <t>Heavy metal band Pantera's concert</t>
  </si>
  <si>
    <t>The murder often showed signs of mental instability</t>
  </si>
  <si>
    <t>http://murderpedia.org/male.G/g/gale-nathan.htm</t>
  </si>
  <si>
    <t>http://www.mtv.com/news/1494653/dimebag-darrell-four-others-killed-in-ohio-concert-shooting/</t>
  </si>
  <si>
    <t>Birchwood</t>
  </si>
  <si>
    <t>Chai Soua Vang</t>
  </si>
  <si>
    <t>Forest(on a hunting trip)</t>
  </si>
  <si>
    <t>Have disputes</t>
  </si>
  <si>
    <t>http://murderpedia.org/male.V/v/vang-chai-soua.htm</t>
  </si>
  <si>
    <t>Kansas City</t>
  </si>
  <si>
    <t>Elijah Brown</t>
  </si>
  <si>
    <t>KANSAS CITY SHOOTER 'ACTED WITH PURPOSE' PLANT WORKER SHOT 7; KILLED 5, THEN HIMSELF</t>
  </si>
  <si>
    <t>Chicago</t>
  </si>
  <si>
    <t>Salvador Tapia Solis</t>
  </si>
  <si>
    <t>at an auto parts company</t>
  </si>
  <si>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</si>
  <si>
    <t>http://murderpedia.org/male.T/t/tapia-salvador.htm</t>
  </si>
  <si>
    <t>Mississippi</t>
  </si>
  <si>
    <t>Meridian</t>
  </si>
  <si>
    <t>Doug Williams</t>
  </si>
  <si>
    <t>http://en.wikipedia.org/wiki/Lockheed_Martin_shooting</t>
  </si>
  <si>
    <t>No mention of political affiliation in any news article; Many claimed that the shooting was racially motivated – according to one co-worker Williams once threatened to “kill me a bunch of n*ggers” – others simply said that he was "mad at the world"</t>
  </si>
  <si>
    <t>https://usatoday30.usatoday.com/news/nation/2003-07-08-inside-shooting_x.htm</t>
  </si>
  <si>
    <t>https://abcnews.go.com/Primetime/story?id=749286&amp;page=1</t>
  </si>
  <si>
    <t>Alabama</t>
  </si>
  <si>
    <t>Huntsville</t>
  </si>
  <si>
    <t>Emanuel Burl Patterson</t>
  </si>
  <si>
    <t>at a temporary employment agency</t>
  </si>
  <si>
    <t>http://www.nytimes.com/2003/02/26/us/gunman-kills-four-at-alabama-job-agency.html</t>
  </si>
  <si>
    <t>http://murderpedia.org/male.P/p/patterson-emanuel.htm</t>
  </si>
  <si>
    <t>Massachusetts</t>
  </si>
  <si>
    <t>Melrose</t>
  </si>
  <si>
    <t>William Baker</t>
  </si>
  <si>
    <t>http://abcnews.go.com/US/story?id=94177</t>
  </si>
  <si>
    <t>http://articles.chicagotribune.com/2001-02-06/news/0102060231_1_wound-engines-gunshot</t>
  </si>
  <si>
    <t>Wakefield</t>
  </si>
  <si>
    <t>Michael McDermott</t>
  </si>
  <si>
    <t>http://en.wikipedia.org/wiki/Wakefield_massacre</t>
  </si>
  <si>
    <t>http://articles.latimes.com/print/2000/dec/27/news/mn-5098</t>
  </si>
  <si>
    <t>Hawaii</t>
  </si>
  <si>
    <t>Honolulu</t>
  </si>
  <si>
    <t>Byran Koji Uyesugi</t>
  </si>
  <si>
    <t>http://en.wikipedia.org/wiki/Xerox_murders</t>
  </si>
  <si>
    <t>Fort Worth</t>
  </si>
  <si>
    <t>Larry Gene Ashbrook</t>
  </si>
  <si>
    <t>http://en.wikipedia.org/wiki/Larry_Gene_Ashbrook</t>
  </si>
  <si>
    <t>http://articles.latimes.com/print/1999/sep/18/news/mn-11519</t>
  </si>
  <si>
    <t>No mention of political affiliation in any news article; Although his motivation for opening fire at a church service is unclear, Asbrook was associated with hate groups such as the Ku Klux Klan and the Phineas Priests. During the shooting spree, Asbrook also called religion "bullshit".</t>
  </si>
  <si>
    <t>http://articles.latimes.com/1999/sep/18/news/mn-11519</t>
  </si>
  <si>
    <t>https://content.time.com/time/magazine/article/0</t>
  </si>
  <si>
    <t>Acworth</t>
  </si>
  <si>
    <t>Mark Barton</t>
  </si>
  <si>
    <t>Home/Brokerage House</t>
  </si>
  <si>
    <t>http://en.wikipedia.org/wiki/Mark_O._Barton</t>
  </si>
  <si>
    <t>Columbine</t>
  </si>
  <si>
    <t>http://en.wikipedia.org/wiki/Columbine_High_School_massacre</t>
  </si>
  <si>
    <t>Democrats, gun control advocates</t>
  </si>
  <si>
    <t>https://www.nytimes.com/1999/06/29/us/shattered-lives-special-report-caring-parents-no-answers-columbine-killers-pasts.html?pagewanted=all&amp;src=pm</t>
  </si>
  <si>
    <t>https://crimeresearch.org/2015/06/vince-vaughn-explains-the-obvious-how-mass-killers-pick-out-venues-where-their-victims-are-sitting-ducks/</t>
  </si>
  <si>
    <t>Arkansas</t>
  </si>
  <si>
    <t>Jonesboro</t>
  </si>
  <si>
    <t>http://en.wikipedia.org/wiki/Mitchell_Johnson_and_Andrew_Golden</t>
  </si>
  <si>
    <t>http://www.murderpedia.org/male.J/j/johnson-mitchell.htm</t>
  </si>
  <si>
    <t>Mitchell Johnson attended church, Christian, childhood dreams of becoming a minister (Source 1, Source 2)</t>
  </si>
  <si>
    <t>http://murderpedia.org/male.J/j/johnson-mitchell.htm</t>
  </si>
  <si>
    <t>https://www.arktimes.com/arkansas/a-boy-killer-speaks/Content?oid=934386</t>
  </si>
  <si>
    <t>Newington</t>
  </si>
  <si>
    <t>Matthew Beck</t>
  </si>
  <si>
    <t>he is upset about his salary, has disputes with his boss</t>
  </si>
  <si>
    <t>http://murderpedia.org/male.B/b/beck-matthew.htm</t>
  </si>
  <si>
    <t>http://www.nytimes.com/1998/03/07/nyregion/rampage-connecticut-overview-connecticut-lottery-worker-kills-4-bosses-then.html</t>
  </si>
  <si>
    <t>Note</t>
  </si>
  <si>
    <t>The case added this time</t>
  </si>
  <si>
    <t>https://www.huffingtonpost.com/sam-corey/stupid-is-as-stupid-votes_b_9287370.html</t>
  </si>
  <si>
    <t>Right-Wing Extremism; The young man arrested for massacring nine black people in the historic Emanuel African Methodist Episcopal Church was a person with “strong conservative beliefs,” a commitment to his heritage and tradition who only tried to take his country back</t>
  </si>
  <si>
    <t>https://www.adl.org/sites/default/files/documents/MurderAndExtremismInUS2016.pdf</t>
  </si>
  <si>
    <t>Right-Wing Extremism; Those who had been close to Page confirmed his ideological affinity to the extreme right.</t>
  </si>
  <si>
    <t>Islamic Extremism; had grown up in Chattanooga as part of a conservative Muslim family; There is no doubt that the Chattanooga killer was inspired, motivated by foreign terrorist organization propaganda</t>
  </si>
  <si>
    <t>https://www.cnn.com/2015/12/16/us/chattanooga-shooting-terrorist-inspiration/</t>
  </si>
  <si>
    <t>Anti-Jewish</t>
  </si>
  <si>
    <t>Christian</t>
  </si>
  <si>
    <t>Atheist</t>
  </si>
  <si>
    <t>Catholic "obsessed with religion"</t>
  </si>
  <si>
    <t>Buddhist</t>
  </si>
  <si>
    <t>Lutheran</t>
  </si>
  <si>
    <t xml:space="preserve"> anti-Christian</t>
  </si>
  <si>
    <t>Parents Democrats, gun control advocates</t>
  </si>
  <si>
    <t>legal resident alien of the United States</t>
  </si>
  <si>
    <t>Right-Wing</t>
  </si>
  <si>
    <t>Conservative, not registered to vote.</t>
  </si>
  <si>
    <t>liberal</t>
  </si>
  <si>
    <t>Islamic Extremism</t>
  </si>
  <si>
    <t>conservative, republican</t>
  </si>
  <si>
    <t>Democrat.</t>
  </si>
  <si>
    <t>No political associations</t>
  </si>
  <si>
    <t>Hates Politics</t>
  </si>
  <si>
    <t>Christian, but not going to church</t>
  </si>
  <si>
    <t>Not Christian</t>
  </si>
  <si>
    <t>no religious affiliation</t>
  </si>
  <si>
    <t>anti-Christian</t>
  </si>
  <si>
    <t>black militant groups</t>
  </si>
  <si>
    <t>Left wing, registered independent</t>
  </si>
  <si>
    <t>Hated religion</t>
  </si>
  <si>
    <t xml:space="preserve"> anti-Christian 3%</t>
  </si>
  <si>
    <t>Anti-Jewish 1%</t>
  </si>
  <si>
    <t>Atheist 3%</t>
  </si>
  <si>
    <t>Buddist 1%</t>
  </si>
  <si>
    <t>Catholic 1%</t>
  </si>
  <si>
    <t>Christian, but not going to church 3%</t>
  </si>
  <si>
    <t>Hated Religion 1%</t>
  </si>
  <si>
    <t>Lutheran 1%</t>
  </si>
  <si>
    <t>no religious affiliation 1%</t>
  </si>
  <si>
    <t>Not Christian 1%</t>
  </si>
  <si>
    <t>Conservative or Republican 3%</t>
  </si>
  <si>
    <t>Liberal or Democrat 3%</t>
  </si>
  <si>
    <t>Right-wing 3%</t>
  </si>
  <si>
    <t>black militant groups 1%</t>
  </si>
  <si>
    <t>Did not vote for Trump 1%</t>
  </si>
  <si>
    <t>Gun control advocate 1%</t>
  </si>
  <si>
    <t>Hates politics 1%</t>
  </si>
  <si>
    <t>Left-wing 1%</t>
  </si>
  <si>
    <t>legal resident alien of the United States 1%</t>
  </si>
  <si>
    <t>No political associations 1%</t>
  </si>
  <si>
    <t>Islamic Extremism; Democrat.</t>
  </si>
  <si>
    <t>No mention of religion  68%</t>
  </si>
  <si>
    <t>Muslim 10%</t>
  </si>
  <si>
    <t>Christian 4%</t>
  </si>
  <si>
    <t>Islamic Extremism 10%</t>
  </si>
  <si>
    <t>No mention of political affiliation 72%</t>
  </si>
  <si>
    <t>Race</t>
  </si>
  <si>
    <t>White</t>
  </si>
  <si>
    <t>Gender</t>
  </si>
  <si>
    <t>Male</t>
  </si>
  <si>
    <t>White, White</t>
  </si>
  <si>
    <t>Male, Male</t>
  </si>
  <si>
    <t>Asian</t>
  </si>
  <si>
    <t>Black</t>
  </si>
  <si>
    <t>Middle Eastern</t>
  </si>
  <si>
    <t>Male, Female</t>
  </si>
  <si>
    <t>Hispanic</t>
  </si>
  <si>
    <t>American Indian</t>
  </si>
  <si>
    <t>Female</t>
  </si>
  <si>
    <t>Oregon</t>
  </si>
  <si>
    <t>https://heavy.com/news/2016/09/arcan-cetin-cascade-mall-burlington-washington-shooting-suspect-shooter-name/</t>
  </si>
  <si>
    <t>https://www.empireboobookitty.com/2017/01/esteban-santiago-race-ethnicity-f/</t>
  </si>
  <si>
    <t>Black 16%</t>
  </si>
  <si>
    <t>Asian 9%</t>
  </si>
  <si>
    <t>Middle Eastern 9%</t>
  </si>
  <si>
    <t>Hispanic 6%</t>
  </si>
  <si>
    <t>American Indian 3%</t>
  </si>
  <si>
    <t>Male 96%</t>
  </si>
  <si>
    <t>Female 4%</t>
  </si>
  <si>
    <t>White (Excluding Middle Eastern)</t>
  </si>
  <si>
    <t>Share of Mass Public Shooter</t>
  </si>
  <si>
    <t>Share of the population in 2010</t>
  </si>
  <si>
    <t>Difference</t>
  </si>
  <si>
    <r>
      <t>The </t>
    </r>
    <r>
      <rPr>
        <sz val="9"/>
        <color rgb="FF6A6A6A"/>
        <rFont val="Calibri"/>
        <family val="2"/>
        <scheme val="minor"/>
      </rPr>
      <t>2010 Census found that there were 1,195,345 people—or 0.4 per cent of the US</t>
    </r>
    <r>
      <rPr>
        <sz val="9"/>
        <color rgb="FF545454"/>
        <rFont val="Calibri"/>
        <family val="2"/>
        <scheme val="minor"/>
      </rPr>
      <t> population—who reported Arab, Iranian and Armenian ancestry, alone or in</t>
    </r>
  </si>
  <si>
    <t xml:space="preserve">at a Waffle House restaurant </t>
  </si>
  <si>
    <t>AR-15 style rifle (Bushmaster XM-15)</t>
  </si>
  <si>
    <t>Reinking, 29, owns at least four firearms, and he's had his guns taken away from him at least twice.</t>
  </si>
  <si>
    <t>https://www.cnn.com/2018/04/23/us/travis-reinking-guns-trnd/index.html</t>
  </si>
  <si>
    <t>"Travis has some mental problems and I asked him if he would like to speak to (the Emergency Response Service) but he stated he didn't want to," the officer wrote in the report. "Travis had already spoken to them before and been in the hospital."</t>
  </si>
  <si>
    <t>https://www.cnn.com/2018/04/22/us/travis-reinking-waffle-house-shooting/index.html</t>
  </si>
  <si>
    <t>https://thehill.com/opinion/national-security/385200-waffle-house-shooting-illustrates-the-danger-posed-by-gun-free</t>
  </si>
  <si>
    <t>Right at the front of the Waffle House restaurant in Antioch, Tennessee was a sign prohibiting firearms.</t>
  </si>
  <si>
    <t xml:space="preserve">On April 22, 2018, a mass shooting occurred at a Waffle House restaurant in the Antioch neighborhood of Nashville, Tennessee, United States. Four victims were killed and two suffered gunshot wounds. Two others were injured by broken glass. The shooter, armed with a semi-automatic rifle, was rushed by an unarmed customer, James Shaw Jr., who wrestled the weapon away, interrupting the shooting spree. </t>
  </si>
  <si>
    <t>A school shooting occurred at Santa Fe High School in Santa Fe, Texas, United States, in the Houston metropolitan area, on May 18, 2018. Ten people – eight students and two teachers – were fatally shot and thirteen others were wounded. The suspected shooter was taken into custody and later identified by police as Dimitrios Pagourtzis, a 17-year-old student at the school.</t>
  </si>
  <si>
    <t>at Santa Fe High School</t>
  </si>
  <si>
    <t>Nicholas Poehl, one of Pagourtzis' attorneys, said that his client did not appear to have a history of mental health or legal issues.</t>
  </si>
  <si>
    <t>https://www.cnn.com/2018/05/18/us/dimitrios-pagourtzis-santa-fe-suspect/index.html</t>
  </si>
  <si>
    <t>Remington 870 shotgun; .38-caliber revolver; Explosives; Molotov cocktail</t>
  </si>
  <si>
    <t>Dimitrios Pagourtzis is Said to Have Used Father’s Guns</t>
  </si>
  <si>
    <t>https://www.thenationalherald.com/201504/dimitrios-pagourtzis-is-said-to-have-used-fathers-guns/</t>
  </si>
  <si>
    <t>They aren’t  military style assault weapons, they don’t have high capacity magazines, they aren’t semi-automatic.</t>
  </si>
  <si>
    <t>https://www.detroitnews.com/story/opinion/columnists/nolan-finley/2018/05/23/gun-control-school-shootings-santa-fe/634007002/</t>
  </si>
  <si>
    <t>Robert Bowers had an active gun licence and owned 21 firearms, officials say.</t>
  </si>
  <si>
    <t>https://www.bbc.com/news/world-us-canada-46022930</t>
  </si>
  <si>
    <t>46-year-old Bowers walked into the Tree of Life synagogue Saturday yelling anti-Semitic slurs and shooting at worshipers while three separate services were taking place. In addition to those killed, several were injured, including six police officers.</t>
  </si>
  <si>
    <t>an assault rifle and at least three handguns</t>
  </si>
  <si>
    <t>Bowers had no known previous crimes, mental health diagnoses or dishonorable discharges from the military that would have legally barred him from owning the weapons.</t>
  </si>
  <si>
    <t>https://nypost.com/2018/10/31/accused-synagogue-gunman-legally-purchased-arsenal-of-guns/</t>
  </si>
  <si>
    <t>He faces 44 counts of murder, hate crimes, obstructing religious practices and other crimes. Prosecutors are seeking the death penalty.</t>
  </si>
  <si>
    <t>at the Tree of Life * Or L'Simcha Congregation in the Squirrel Hill neighborhood of Pittsburgh, Pennsylvania</t>
  </si>
  <si>
    <t>https://www.nbcnews.com/news/us-news/pittsburgh-synagogue-shooting-suspect-robert-bowers-makes-first-court-appearance-n925751</t>
  </si>
  <si>
    <t>at a crowded country and western dance hall</t>
  </si>
  <si>
    <t>Ian David Long</t>
  </si>
  <si>
    <t>Thousand Oaks</t>
  </si>
  <si>
    <t>New case</t>
  </si>
  <si>
    <t>a Glock .45-caliber handgun</t>
  </si>
  <si>
    <t>Dean said that officials found a Glock .45-caliber handgun at the scene that was purchased legally. The weapon usually holds 10 rounds, plus one in the chamber, but the gunman used an extended magazine in this shooting, Dean said.</t>
  </si>
  <si>
    <t>The weapon usually holds 10 rounds, plus one in the chamber, but the gunman used an extended magazine in this shooting, Dean said.</t>
  </si>
  <si>
    <t>https://www.cnn.com/2018/11/08/us/thousand-oaks-gunman/index.html</t>
  </si>
  <si>
    <t>https://abc7chicago.com/thousand-oaks-shooting-suspect-what-we-know/4645948/</t>
  </si>
  <si>
    <t>https://www.nytimes.com/2018/11/08/us/shooting-california-thousand-oaks.html</t>
  </si>
  <si>
    <t>Earlier this year, police mental health professionals interviewed and cleared him after sheriffs' deputies found him behaving "irate" and "erratically" at his home, said authorities.</t>
  </si>
  <si>
    <t>A gunman firing seemingly at random killed a dozen people inside a crowded country-music bar late Wednesday in Southern California, authorities said, a toll that included a sheriff’s deputy who had raced inside to confront the attacker.</t>
  </si>
  <si>
    <t>White (Excluding Middle Eastern) 57%</t>
  </si>
  <si>
    <t>Number of attacks per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</si>
</sst>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2"/>
      <color theme="1"/>
      <name val="Calibri"/>
      <family val="2"/>
      <scheme val="minor"/>
    </font>
    <font>
      <sz val="12"/>
      <color theme="1"/>
      <name val="Calibri"/>
      <family val="2"/>
      <scheme val="minor"/>
    </font>
    <font>
      <sz val="11"/>
      <color theme="1"/>
      <name val="Calibri"/>
      <family val="2"/>
      <charset val="134"/>
      <scheme val="minor"/>
    </font>
    <font>
      <b/>
      <sz val="10"/>
      <color theme="1"/>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sz val="8"/>
      <color theme="1"/>
      <name val="Helvetica"/>
      <family val="2"/>
    </font>
    <font>
      <sz val="11"/>
      <color rgb="FF222222"/>
      <name val="Arial"/>
      <family val="2"/>
    </font>
    <font>
      <sz val="11"/>
      <color rgb="FF000000"/>
      <name val="Arial"/>
      <family val="2"/>
    </font>
    <font>
      <sz val="9"/>
      <color rgb="FF545454"/>
      <name val="Calibri"/>
      <family val="2"/>
      <scheme val="minor"/>
    </font>
    <font>
      <sz val="9"/>
      <color rgb="FF6A6A6A"/>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523">
    <xf numFmtId="0" fontId="0" fillId="0" borderId="0"/>
    <xf numFmtId="0" fontId="2" fillId="0" borderId="0">
      <alignment vertical="center"/>
    </xf>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3">
    <xf numFmtId="0" fontId="0" fillId="0" borderId="0" xfId="0"/>
    <xf numFmtId="0" fontId="4" fillId="0" borderId="0" xfId="0" applyFont="1"/>
    <xf numFmtId="0" fontId="3" fillId="0" borderId="0" xfId="0" applyFont="1" applyAlignment="1">
      <alignment horizontal="center"/>
    </xf>
    <xf numFmtId="0" fontId="3" fillId="2" borderId="0" xfId="0" applyFont="1" applyFill="1" applyAlignment="1">
      <alignment horizontal="center"/>
    </xf>
    <xf numFmtId="0" fontId="4" fillId="2" borderId="0" xfId="0" applyFont="1" applyFill="1"/>
    <xf numFmtId="0" fontId="4" fillId="3" borderId="0" xfId="0" applyFont="1" applyFill="1"/>
    <xf numFmtId="0" fontId="4" fillId="4" borderId="0" xfId="0" applyFont="1" applyFill="1"/>
    <xf numFmtId="0" fontId="4" fillId="5" borderId="0" xfId="0" applyFont="1" applyFill="1"/>
    <xf numFmtId="0" fontId="4" fillId="0" borderId="0" xfId="0" applyFont="1" applyFill="1"/>
    <xf numFmtId="9" fontId="0" fillId="0" borderId="0" xfId="2" applyFont="1"/>
    <xf numFmtId="9" fontId="4" fillId="0" borderId="0" xfId="2" applyFont="1"/>
    <xf numFmtId="9" fontId="7" fillId="0" borderId="0" xfId="2" applyFont="1"/>
    <xf numFmtId="3" fontId="8" fillId="0" borderId="0" xfId="0" applyNumberFormat="1" applyFont="1"/>
    <xf numFmtId="3" fontId="4" fillId="0" borderId="0" xfId="0" applyNumberFormat="1" applyFont="1" applyFill="1"/>
    <xf numFmtId="3" fontId="9" fillId="0" borderId="0" xfId="0" applyNumberFormat="1" applyFont="1"/>
    <xf numFmtId="3" fontId="10" fillId="0" borderId="0" xfId="0" applyNumberFormat="1" applyFont="1"/>
    <xf numFmtId="164" fontId="4" fillId="0" borderId="0" xfId="2" applyNumberFormat="1" applyFont="1"/>
    <xf numFmtId="164" fontId="4" fillId="0" borderId="0" xfId="0" applyNumberFormat="1" applyFont="1"/>
    <xf numFmtId="0" fontId="11" fillId="0" borderId="0" xfId="0" applyFont="1"/>
    <xf numFmtId="3" fontId="12" fillId="0" borderId="0" xfId="0" applyNumberFormat="1" applyFont="1"/>
    <xf numFmtId="0" fontId="4" fillId="6" borderId="0" xfId="0" applyFont="1" applyFill="1"/>
    <xf numFmtId="0" fontId="0" fillId="0" borderId="0" xfId="0" applyFont="1" applyFill="1"/>
    <xf numFmtId="0" fontId="0" fillId="0" borderId="0" xfId="0" applyFont="1"/>
  </cellXfs>
  <cellStyles count="52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The Racial Demographics</a:t>
            </a:r>
            <a:r>
              <a:rPr lang="en-US" sz="2400" baseline="0"/>
              <a:t> of Mass Public Shooters</a:t>
            </a:r>
            <a:endParaRPr lang="en-US" sz="2400"/>
          </a:p>
        </c:rich>
      </c:tx>
      <c:layout/>
      <c:overlay val="0"/>
    </c:title>
    <c:autoTitleDeleted val="0"/>
    <c:plotArea>
      <c:layout/>
      <c:pieChart>
        <c:varyColors val="1"/>
        <c:ser>
          <c:idx val="0"/>
          <c:order val="0"/>
          <c:dLbls>
            <c:spPr>
              <a:noFill/>
              <a:ln>
                <a:noFill/>
              </a:ln>
              <a:effectLst/>
            </c:spPr>
            <c:txPr>
              <a:bodyPr/>
              <a:lstStyle/>
              <a:p>
                <a:pPr>
                  <a:defRPr sz="1400" b="1"/>
                </a:pPr>
                <a:endParaRPr lang="en-US"/>
              </a:p>
            </c:txPr>
            <c:dLblPos val="bestFit"/>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'Raw Data by Case'!$H$70:$H$75</c:f>
              <c:strCache>
                <c:ptCount val="6"/>
                <c:pt idx="0">
                  <c:v>White (Excluding Middle Eastern) 57%</c:v>
                </c:pt>
                <c:pt idx="1">
                  <c:v>Black 16%</c:v>
                </c:pt>
                <c:pt idx="2">
                  <c:v>Asian 9%</c:v>
                </c:pt>
                <c:pt idx="3">
                  <c:v>Middle Eastern 9%</c:v>
                </c:pt>
                <c:pt idx="4">
                  <c:v>Hispanic 6%</c:v>
                </c:pt>
                <c:pt idx="5">
                  <c:v>American Indian 3%</c:v>
                </c:pt>
              </c:strCache>
            </c:strRef>
          </c:cat>
          <c:val>
            <c:numRef>
              <c:f>'Raw Data by Case'!$I$70:$I$75</c:f>
              <c:numCache>
                <c:formatCode>0%</c:formatCode>
                <c:ptCount val="6"/>
                <c:pt idx="0">
                  <c:v>0.579710144927536</c:v>
                </c:pt>
                <c:pt idx="1">
                  <c:v>0.159420289855072</c:v>
                </c:pt>
                <c:pt idx="2">
                  <c:v>0.0869565217391304</c:v>
                </c:pt>
                <c:pt idx="3">
                  <c:v>0.0869565217391304</c:v>
                </c:pt>
                <c:pt idx="4">
                  <c:v>0.0579710144927536</c:v>
                </c:pt>
                <c:pt idx="5">
                  <c:v>0.0289855072463768</c:v>
                </c:pt>
              </c:numCache>
            </c:numRef>
          </c:val>
          <c:extLst xmlns:c16r2="http://schemas.microsoft.com/office/drawing/2015/06/chart">
            <c:ext xmlns:c16="http://schemas.microsoft.com/office/drawing/2014/chart" uri="{C3380CC4-5D6E-409C-BE32-E72D297353CC}">
              <c16:uniqueId val="{00000000-4A0F-FD43-9A73-A8D99421B385}"/>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a:t>Gender Demographics</a:t>
            </a:r>
            <a:r>
              <a:rPr lang="en-US" sz="2400" baseline="0"/>
              <a:t> of Mass Public Shooters</a:t>
            </a:r>
            <a:endParaRPr lang="en-US" sz="2400"/>
          </a:p>
        </c:rich>
      </c:tx>
      <c:layout/>
      <c:overlay val="0"/>
    </c:title>
    <c:autoTitleDeleted val="0"/>
    <c:plotArea>
      <c:layout/>
      <c:pieChart>
        <c:varyColors val="1"/>
        <c:ser>
          <c:idx val="0"/>
          <c:order val="0"/>
          <c:dLbls>
            <c:spPr>
              <a:noFill/>
              <a:ln>
                <a:noFill/>
              </a:ln>
              <a:effectLst/>
            </c:spPr>
            <c:txPr>
              <a:bodyPr/>
              <a:lstStyle/>
              <a:p>
                <a:pPr>
                  <a:defRPr sz="1600" b="1"/>
                </a:pPr>
                <a:endParaRPr lang="en-US"/>
              </a:p>
            </c:txPr>
            <c:dLblPos val="bestFit"/>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'Raw Data by Case'!$J$70:$J$71</c:f>
              <c:strCache>
                <c:ptCount val="2"/>
                <c:pt idx="0">
                  <c:v>Male 96%</c:v>
                </c:pt>
                <c:pt idx="1">
                  <c:v>Female 4%</c:v>
                </c:pt>
              </c:strCache>
            </c:strRef>
          </c:cat>
          <c:val>
            <c:numRef>
              <c:f>'Raw Data by Case'!$K$70:$K$71</c:f>
              <c:numCache>
                <c:formatCode>0%</c:formatCode>
                <c:ptCount val="2"/>
                <c:pt idx="0">
                  <c:v>0.956521739130435</c:v>
                </c:pt>
                <c:pt idx="1">
                  <c:v>0.0441176470588235</c:v>
                </c:pt>
              </c:numCache>
            </c:numRef>
          </c:val>
          <c:extLst xmlns:c16r2="http://schemas.microsoft.com/office/drawing/2015/06/chart">
            <c:ext xmlns:c16="http://schemas.microsoft.com/office/drawing/2014/chart" uri="{C3380CC4-5D6E-409C-BE32-E72D297353CC}">
              <c16:uniqueId val="{00000000-790A-AB48-A9B9-429E55EF6632}"/>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Number of Mass</a:t>
            </a:r>
            <a:r>
              <a:rPr lang="en-US" sz="2400" baseline="0"/>
              <a:t> Public Shootings </a:t>
            </a:r>
            <a:r>
              <a:rPr lang="en-US" sz="2400"/>
              <a:t>per year from 1998 to November 8, 2018</a:t>
            </a:r>
          </a:p>
        </c:rich>
      </c:tx>
      <c:layout/>
      <c:overlay val="0"/>
    </c:title>
    <c:autoTitleDeleted val="0"/>
    <c:plotArea>
      <c:layout/>
      <c:lineChart>
        <c:grouping val="standard"/>
        <c:varyColors val="0"/>
        <c:ser>
          <c:idx val="0"/>
          <c:order val="0"/>
          <c:tx>
            <c:strRef>
              <c:f>'Number of attacks by year'!$Q$1</c:f>
              <c:strCache>
                <c:ptCount val="1"/>
                <c:pt idx="0">
                  <c:v>Number of attacks per year</c:v>
                </c:pt>
              </c:strCache>
            </c:strRef>
          </c:tx>
          <c:dLbls>
            <c:txPr>
              <a:bodyPr/>
              <a:lstStyle/>
              <a:p>
                <a:pPr>
                  <a:defRPr sz="1400" b="1"/>
                </a:pPr>
                <a:endParaRPr lang="en-US"/>
              </a:p>
            </c:txPr>
            <c:dLblPos val="t"/>
            <c:showLegendKey val="0"/>
            <c:showVal val="1"/>
            <c:showCatName val="0"/>
            <c:showSerName val="0"/>
            <c:showPercent val="0"/>
            <c:showBubbleSize val="0"/>
            <c:showLeaderLines val="0"/>
          </c:dLbls>
          <c:trendline>
            <c:trendlineType val="linear"/>
            <c:dispRSqr val="0"/>
            <c:dispEq val="0"/>
          </c:trendline>
          <c:cat>
            <c:numRef>
              <c:f>'Number of attacks by year'!$P$2:$P$22</c:f>
              <c:numCache>
                <c:formatCode>General</c:formatCode>
                <c:ptCount val="21"/>
                <c:pt idx="0">
                  <c:v>1998.0</c:v>
                </c:pt>
                <c:pt idx="1">
                  <c:v>1999.0</c:v>
                </c:pt>
                <c:pt idx="2">
                  <c:v>2000.0</c:v>
                </c:pt>
                <c:pt idx="3">
                  <c:v>2001.0</c:v>
                </c:pt>
                <c:pt idx="4">
                  <c:v>2002.0</c:v>
                </c:pt>
                <c:pt idx="5">
                  <c:v>2003.0</c:v>
                </c:pt>
                <c:pt idx="6">
                  <c:v>2004.0</c:v>
                </c:pt>
                <c:pt idx="7">
                  <c:v>2005.0</c:v>
                </c:pt>
                <c:pt idx="8">
                  <c:v>2006.0</c:v>
                </c:pt>
                <c:pt idx="9">
                  <c:v>2007.0</c:v>
                </c:pt>
                <c:pt idx="10">
                  <c:v>2008.0</c:v>
                </c:pt>
                <c:pt idx="11">
                  <c:v>2009.0</c:v>
                </c:pt>
                <c:pt idx="12">
                  <c:v>2010.0</c:v>
                </c:pt>
                <c:pt idx="13">
                  <c:v>2011.0</c:v>
                </c:pt>
                <c:pt idx="14">
                  <c:v>2012.0</c:v>
                </c:pt>
                <c:pt idx="15">
                  <c:v>2013.0</c:v>
                </c:pt>
                <c:pt idx="16">
                  <c:v>2014.0</c:v>
                </c:pt>
                <c:pt idx="17">
                  <c:v>2015.0</c:v>
                </c:pt>
                <c:pt idx="18">
                  <c:v>2016.0</c:v>
                </c:pt>
                <c:pt idx="19">
                  <c:v>2017.0</c:v>
                </c:pt>
                <c:pt idx="20">
                  <c:v>2018.0</c:v>
                </c:pt>
              </c:numCache>
            </c:numRef>
          </c:cat>
          <c:val>
            <c:numRef>
              <c:f>'Number of attacks by year'!$Q$2:$Q$22</c:f>
              <c:numCache>
                <c:formatCode>General</c:formatCode>
                <c:ptCount val="21"/>
                <c:pt idx="0">
                  <c:v>2.0</c:v>
                </c:pt>
                <c:pt idx="1">
                  <c:v>5.0</c:v>
                </c:pt>
                <c:pt idx="2">
                  <c:v>1.0</c:v>
                </c:pt>
                <c:pt idx="3">
                  <c:v>1.0</c:v>
                </c:pt>
                <c:pt idx="4">
                  <c:v>0.0</c:v>
                </c:pt>
                <c:pt idx="5">
                  <c:v>3.0</c:v>
                </c:pt>
                <c:pt idx="6">
                  <c:v>3.0</c:v>
                </c:pt>
                <c:pt idx="7">
                  <c:v>2.0</c:v>
                </c:pt>
                <c:pt idx="8">
                  <c:v>3.0</c:v>
                </c:pt>
                <c:pt idx="9">
                  <c:v>4.0</c:v>
                </c:pt>
                <c:pt idx="10">
                  <c:v>3.0</c:v>
                </c:pt>
                <c:pt idx="11">
                  <c:v>4.0</c:v>
                </c:pt>
                <c:pt idx="12">
                  <c:v>2.0</c:v>
                </c:pt>
                <c:pt idx="13">
                  <c:v>3.0</c:v>
                </c:pt>
                <c:pt idx="14">
                  <c:v>7.0</c:v>
                </c:pt>
                <c:pt idx="15">
                  <c:v>3.0</c:v>
                </c:pt>
                <c:pt idx="16">
                  <c:v>3.0</c:v>
                </c:pt>
                <c:pt idx="17">
                  <c:v>4.0</c:v>
                </c:pt>
                <c:pt idx="18">
                  <c:v>4.0</c:v>
                </c:pt>
                <c:pt idx="19">
                  <c:v>4.0</c:v>
                </c:pt>
                <c:pt idx="20">
                  <c:v>6.0</c:v>
                </c:pt>
              </c:numCache>
            </c:numRef>
          </c:val>
          <c:smooth val="0"/>
        </c:ser>
        <c:dLbls>
          <c:showLegendKey val="0"/>
          <c:showVal val="0"/>
          <c:showCatName val="0"/>
          <c:showSerName val="0"/>
          <c:showPercent val="0"/>
          <c:showBubbleSize val="0"/>
        </c:dLbls>
        <c:marker val="1"/>
        <c:smooth val="0"/>
        <c:axId val="1487521656"/>
        <c:axId val="722627848"/>
      </c:lineChart>
      <c:catAx>
        <c:axId val="1487521656"/>
        <c:scaling>
          <c:orientation val="minMax"/>
        </c:scaling>
        <c:delete val="0"/>
        <c:axPos val="b"/>
        <c:numFmt formatCode="General" sourceLinked="1"/>
        <c:majorTickMark val="out"/>
        <c:minorTickMark val="none"/>
        <c:tickLblPos val="nextTo"/>
        <c:txPr>
          <a:bodyPr rot="-5400000" vert="horz"/>
          <a:lstStyle/>
          <a:p>
            <a:pPr>
              <a:defRPr sz="1400" b="1"/>
            </a:pPr>
            <a:endParaRPr lang="en-US"/>
          </a:p>
        </c:txPr>
        <c:crossAx val="722627848"/>
        <c:crosses val="autoZero"/>
        <c:auto val="1"/>
        <c:lblAlgn val="ctr"/>
        <c:lblOffset val="100"/>
        <c:noMultiLvlLbl val="0"/>
      </c:catAx>
      <c:valAx>
        <c:axId val="722627848"/>
        <c:scaling>
          <c:orientation val="minMax"/>
        </c:scaling>
        <c:delete val="0"/>
        <c:axPos val="l"/>
        <c:majorGridlines/>
        <c:numFmt formatCode="General" sourceLinked="1"/>
        <c:majorTickMark val="out"/>
        <c:minorTickMark val="none"/>
        <c:tickLblPos val="nextTo"/>
        <c:txPr>
          <a:bodyPr/>
          <a:lstStyle/>
          <a:p>
            <a:pPr>
              <a:defRPr sz="1800" b="1"/>
            </a:pPr>
            <a:endParaRPr lang="en-US"/>
          </a:p>
        </c:txPr>
        <c:crossAx val="1487521656"/>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Religious Affiliation of Mass Public Shooters</a:t>
            </a:r>
            <a:endParaRPr lang="en-US">
              <a:effectLst/>
            </a:endParaRPr>
          </a:p>
        </c:rich>
      </c:tx>
      <c:layout>
        <c:manualLayout>
          <c:xMode val="edge"/>
          <c:yMode val="edge"/>
          <c:x val="0.134626981627297"/>
          <c:y val="0.0377276966592768"/>
        </c:manualLayout>
      </c:layout>
      <c:overlay val="0"/>
    </c:title>
    <c:autoTitleDeleted val="0"/>
    <c:plotArea>
      <c:layout/>
      <c:pieChart>
        <c:varyColors val="1"/>
        <c:ser>
          <c:idx val="0"/>
          <c:order val="0"/>
          <c:dLbls>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9BB-794A-8C55-B081BEF81245}"/>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9BB-794A-8C55-B081BEF81245}"/>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9BB-794A-8C55-B081BEF81245}"/>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9BB-794A-8C55-B081BEF81245}"/>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9BB-794A-8C55-B081BEF81245}"/>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9BB-794A-8C55-B081BEF81245}"/>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9BB-794A-8C55-B081BEF81245}"/>
                </c:ext>
              </c:extLst>
            </c:dLbl>
            <c:spPr>
              <a:noFill/>
              <a:ln>
                <a:noFill/>
              </a:ln>
              <a:effectLst/>
            </c:spPr>
            <c:txPr>
              <a:bodyPr/>
              <a:lstStyle/>
              <a:p>
                <a:pPr>
                  <a:defRPr sz="1200" b="1"/>
                </a:pPr>
                <a:endParaRPr lang="en-U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'Figures on Religious Political'!$N$1:$N$13</c:f>
              <c:strCache>
                <c:ptCount val="13"/>
                <c:pt idx="0">
                  <c:v>No mention of religion  68%</c:v>
                </c:pt>
                <c:pt idx="1">
                  <c:v>Muslim 10%</c:v>
                </c:pt>
                <c:pt idx="2">
                  <c:v>Christian 4%</c:v>
                </c:pt>
                <c:pt idx="3">
                  <c:v> anti-Christian 3%</c:v>
                </c:pt>
                <c:pt idx="4">
                  <c:v>Atheist 3%</c:v>
                </c:pt>
                <c:pt idx="5">
                  <c:v>Christian, but not going to church 3%</c:v>
                </c:pt>
                <c:pt idx="6">
                  <c:v>Anti-Jewish 1%</c:v>
                </c:pt>
                <c:pt idx="7">
                  <c:v>Buddist 1%</c:v>
                </c:pt>
                <c:pt idx="8">
                  <c:v>Catholic 1%</c:v>
                </c:pt>
                <c:pt idx="9">
                  <c:v>Hated Religion 1%</c:v>
                </c:pt>
                <c:pt idx="10">
                  <c:v>Lutheran 1%</c:v>
                </c:pt>
                <c:pt idx="11">
                  <c:v>no religious affiliation 1%</c:v>
                </c:pt>
                <c:pt idx="12">
                  <c:v>Not Christian 1%</c:v>
                </c:pt>
              </c:strCache>
            </c:strRef>
          </c:cat>
          <c:val>
            <c:numRef>
              <c:f>'Figures on Religious Political'!$P$1:$P$13</c:f>
              <c:numCache>
                <c:formatCode>0%</c:formatCode>
                <c:ptCount val="13"/>
                <c:pt idx="0">
                  <c:v>0.680555555555555</c:v>
                </c:pt>
                <c:pt idx="1">
                  <c:v>0.0972222222222222</c:v>
                </c:pt>
                <c:pt idx="2">
                  <c:v>0.0416666666666667</c:v>
                </c:pt>
                <c:pt idx="3">
                  <c:v>0.0277777777777778</c:v>
                </c:pt>
                <c:pt idx="4">
                  <c:v>0.0277777777777778</c:v>
                </c:pt>
                <c:pt idx="5">
                  <c:v>0.0277777777777778</c:v>
                </c:pt>
                <c:pt idx="6">
                  <c:v>0.0138888888888889</c:v>
                </c:pt>
                <c:pt idx="7">
                  <c:v>0.0138888888888889</c:v>
                </c:pt>
                <c:pt idx="8">
                  <c:v>0.0138888888888889</c:v>
                </c:pt>
                <c:pt idx="9">
                  <c:v>0.0138888888888889</c:v>
                </c:pt>
                <c:pt idx="10">
                  <c:v>0.0138888888888889</c:v>
                </c:pt>
                <c:pt idx="11">
                  <c:v>0.0138888888888889</c:v>
                </c:pt>
                <c:pt idx="12">
                  <c:v>0.0138888888888889</c:v>
                </c:pt>
              </c:numCache>
            </c:numRef>
          </c:val>
          <c:extLst xmlns:c16r2="http://schemas.microsoft.com/office/drawing/2015/06/chart">
            <c:ext xmlns:c16="http://schemas.microsoft.com/office/drawing/2014/chart" uri="{C3380CC4-5D6E-409C-BE32-E72D297353CC}">
              <c16:uniqueId val="{00000007-99BB-794A-8C55-B081BEF8124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34751842854749"/>
          <c:y val="0.157532623887743"/>
          <c:w val="0.34397156140057"/>
          <c:h val="0.834710801926458"/>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Political Affiliation of Mass Public Shooters</a:t>
            </a:r>
          </a:p>
        </c:rich>
      </c:tx>
      <c:layout>
        <c:manualLayout>
          <c:xMode val="edge"/>
          <c:yMode val="edge"/>
          <c:x val="0.151442511218356"/>
          <c:y val="0.0294228226242712"/>
        </c:manualLayout>
      </c:layout>
      <c:overlay val="0"/>
    </c:title>
    <c:autoTitleDeleted val="0"/>
    <c:plotArea>
      <c:layout/>
      <c:pieChart>
        <c:varyColors val="1"/>
        <c:ser>
          <c:idx val="0"/>
          <c:order val="0"/>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696-1C4E-988F-38264CD046EE}"/>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696-1C4E-988F-38264CD046EE}"/>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696-1C4E-988F-38264CD046EE}"/>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696-1C4E-988F-38264CD046EE}"/>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696-1C4E-988F-38264CD046EE}"/>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696-1C4E-988F-38264CD046EE}"/>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696-1C4E-988F-38264CD046EE}"/>
                </c:ext>
              </c:extLst>
            </c:dLbl>
            <c:spPr>
              <a:noFill/>
              <a:ln>
                <a:noFill/>
              </a:ln>
              <a:effectLst/>
            </c:spPr>
            <c:txPr>
              <a:bodyPr/>
              <a:lstStyle/>
              <a:p>
                <a:pPr>
                  <a:defRPr sz="1200" b="1"/>
                </a:pPr>
                <a:endParaRPr lang="en-US"/>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'Figures on Religious Political'!$Q$1:$Q$12</c:f>
              <c:strCache>
                <c:ptCount val="12"/>
                <c:pt idx="0">
                  <c:v>No mention of political affiliation 72%</c:v>
                </c:pt>
                <c:pt idx="1">
                  <c:v>Islamic Extremism 10%</c:v>
                </c:pt>
                <c:pt idx="2">
                  <c:v>Conservative or Republican 3%</c:v>
                </c:pt>
                <c:pt idx="3">
                  <c:v>Liberal or Democrat 3%</c:v>
                </c:pt>
                <c:pt idx="4">
                  <c:v>Right-wing 3%</c:v>
                </c:pt>
                <c:pt idx="5">
                  <c:v>black militant groups 1%</c:v>
                </c:pt>
                <c:pt idx="6">
                  <c:v>Did not vote for Trump 1%</c:v>
                </c:pt>
                <c:pt idx="7">
                  <c:v>Gun control advocate 1%</c:v>
                </c:pt>
                <c:pt idx="8">
                  <c:v>Hates politics 1%</c:v>
                </c:pt>
                <c:pt idx="9">
                  <c:v>Left-wing 1%</c:v>
                </c:pt>
                <c:pt idx="10">
                  <c:v>legal resident alien of the United States 1%</c:v>
                </c:pt>
                <c:pt idx="11">
                  <c:v>No political associations 1%</c:v>
                </c:pt>
              </c:strCache>
            </c:strRef>
          </c:cat>
          <c:val>
            <c:numRef>
              <c:f>'Figures on Religious Political'!$S$1:$S$12</c:f>
              <c:numCache>
                <c:formatCode>0%</c:formatCode>
                <c:ptCount val="12"/>
                <c:pt idx="0">
                  <c:v>0.722222222222222</c:v>
                </c:pt>
                <c:pt idx="1">
                  <c:v>0.0972222222222222</c:v>
                </c:pt>
                <c:pt idx="2">
                  <c:v>0.0277777777777778</c:v>
                </c:pt>
                <c:pt idx="3">
                  <c:v>0.0277777777777778</c:v>
                </c:pt>
                <c:pt idx="4">
                  <c:v>0.0277777777777778</c:v>
                </c:pt>
                <c:pt idx="5">
                  <c:v>0.0138888888888889</c:v>
                </c:pt>
                <c:pt idx="6">
                  <c:v>0.0138888888888889</c:v>
                </c:pt>
                <c:pt idx="7">
                  <c:v>0.0138888888888889</c:v>
                </c:pt>
                <c:pt idx="8">
                  <c:v>0.0138888888888889</c:v>
                </c:pt>
                <c:pt idx="9">
                  <c:v>0.0138888888888889</c:v>
                </c:pt>
                <c:pt idx="10">
                  <c:v>0.0138888888888889</c:v>
                </c:pt>
                <c:pt idx="11">
                  <c:v>0.0138888888888889</c:v>
                </c:pt>
              </c:numCache>
            </c:numRef>
          </c:val>
          <c:extLst xmlns:c16r2="http://schemas.microsoft.com/office/drawing/2015/06/chart">
            <c:ext xmlns:c16="http://schemas.microsoft.com/office/drawing/2014/chart" uri="{C3380CC4-5D6E-409C-BE32-E72D297353CC}">
              <c16:uniqueId val="{00000007-1696-1C4E-988F-38264CD046E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11984118132542"/>
          <c:y val="0.0824073734969175"/>
          <c:w val="0.344057123556606"/>
          <c:h val="0.917592626503082"/>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787400</xdr:colOff>
      <xdr:row>80</xdr:row>
      <xdr:rowOff>127000</xdr:rowOff>
    </xdr:from>
    <xdr:to>
      <xdr:col>9</xdr:col>
      <xdr:colOff>628650</xdr:colOff>
      <xdr:row>107</xdr:row>
      <xdr:rowOff>114300</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781050</xdr:colOff>
      <xdr:row>80</xdr:row>
      <xdr:rowOff>127000</xdr:rowOff>
    </xdr:from>
    <xdr:to>
      <xdr:col>16</xdr:col>
      <xdr:colOff>711200</xdr:colOff>
      <xdr:row>107</xdr:row>
      <xdr:rowOff>114300</xdr:rowOff>
    </xdr:to>
    <xdr:graphicFrame macro="">
      <xdr:nvGraphicFramePr>
        <xdr:cNvPr id="5" name="Chart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577850</xdr:colOff>
      <xdr:row>25</xdr:row>
      <xdr:rowOff>50800</xdr:rowOff>
    </xdr:from>
    <xdr:to>
      <xdr:col>22</xdr:col>
      <xdr:colOff>165100</xdr:colOff>
      <xdr:row>70</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342900</xdr:colOff>
      <xdr:row>20</xdr:row>
      <xdr:rowOff>25400</xdr:rowOff>
    </xdr:from>
    <xdr:to>
      <xdr:col>13</xdr:col>
      <xdr:colOff>1587500</xdr:colOff>
      <xdr:row>54</xdr:row>
      <xdr:rowOff>152400</xdr:rowOff>
    </xdr:to>
    <xdr:graphicFrame macro="">
      <xdr:nvGraphicFramePr>
        <xdr:cNvPr id="7" name="Chart 6">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1625600</xdr:colOff>
      <xdr:row>20</xdr:row>
      <xdr:rowOff>38100</xdr:rowOff>
    </xdr:from>
    <xdr:to>
      <xdr:col>16</xdr:col>
      <xdr:colOff>2819400</xdr:colOff>
      <xdr:row>54</xdr:row>
      <xdr:rowOff>114300</xdr:rowOff>
    </xdr:to>
    <xdr:graphicFrame macro="">
      <xdr:nvGraphicFramePr>
        <xdr:cNvPr id="8" name="Chart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boo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umber of attacks by year"/>
    </sheetNames>
    <sheetDataSet>
      <sheetData sheetId="0">
        <row r="1">
          <cell r="Q1" t="str">
            <v>Number of attacks per year</v>
          </cell>
        </row>
        <row r="2">
          <cell r="P2">
            <v>1998</v>
          </cell>
          <cell r="Q2">
            <v>2</v>
          </cell>
        </row>
        <row r="3">
          <cell r="P3">
            <v>1999</v>
          </cell>
          <cell r="Q3">
            <v>5</v>
          </cell>
        </row>
        <row r="4">
          <cell r="P4">
            <v>2000</v>
          </cell>
          <cell r="Q4">
            <v>1</v>
          </cell>
        </row>
        <row r="5">
          <cell r="P5">
            <v>2001</v>
          </cell>
          <cell r="Q5">
            <v>1</v>
          </cell>
        </row>
        <row r="6">
          <cell r="P6">
            <v>2002</v>
          </cell>
          <cell r="Q6">
            <v>0</v>
          </cell>
        </row>
        <row r="7">
          <cell r="P7">
            <v>2003</v>
          </cell>
          <cell r="Q7">
            <v>3</v>
          </cell>
        </row>
        <row r="8">
          <cell r="P8">
            <v>2004</v>
          </cell>
          <cell r="Q8">
            <v>3</v>
          </cell>
        </row>
        <row r="9">
          <cell r="P9">
            <v>2005</v>
          </cell>
          <cell r="Q9">
            <v>2</v>
          </cell>
        </row>
        <row r="10">
          <cell r="P10">
            <v>2006</v>
          </cell>
          <cell r="Q10">
            <v>3</v>
          </cell>
        </row>
        <row r="11">
          <cell r="P11">
            <v>2007</v>
          </cell>
          <cell r="Q11">
            <v>4</v>
          </cell>
        </row>
        <row r="12">
          <cell r="P12">
            <v>2008</v>
          </cell>
          <cell r="Q12">
            <v>3</v>
          </cell>
        </row>
        <row r="13">
          <cell r="P13">
            <v>2009</v>
          </cell>
          <cell r="Q13">
            <v>4</v>
          </cell>
        </row>
        <row r="14">
          <cell r="P14">
            <v>2010</v>
          </cell>
          <cell r="Q14">
            <v>2</v>
          </cell>
        </row>
        <row r="15">
          <cell r="P15">
            <v>2011</v>
          </cell>
          <cell r="Q15">
            <v>3</v>
          </cell>
        </row>
        <row r="16">
          <cell r="P16">
            <v>2012</v>
          </cell>
          <cell r="Q16">
            <v>7</v>
          </cell>
        </row>
        <row r="17">
          <cell r="P17">
            <v>2013</v>
          </cell>
          <cell r="Q17">
            <v>3</v>
          </cell>
        </row>
        <row r="18">
          <cell r="P18">
            <v>2014</v>
          </cell>
          <cell r="Q18">
            <v>3</v>
          </cell>
        </row>
        <row r="19">
          <cell r="P19">
            <v>2015</v>
          </cell>
          <cell r="Q19">
            <v>4</v>
          </cell>
        </row>
        <row r="20">
          <cell r="P20">
            <v>2016</v>
          </cell>
          <cell r="Q20">
            <v>4</v>
          </cell>
        </row>
        <row r="21">
          <cell r="P21">
            <v>2017</v>
          </cell>
          <cell r="Q21">
            <v>4</v>
          </cell>
        </row>
        <row r="22">
          <cell r="P22">
            <v>2018</v>
          </cell>
          <cell r="Q22">
            <v>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4"/>
  <sheetViews>
    <sheetView tabSelected="1" workbookViewId="0">
      <pane ySplit="1" topLeftCell="A2" activePane="bottomLeft" state="frozen"/>
      <selection pane="bottomLeft" activeCell="E75" sqref="E75"/>
    </sheetView>
  </sheetViews>
  <sheetFormatPr baseColWidth="10" defaultRowHeight="14" x14ac:dyDescent="0"/>
  <cols>
    <col min="1" max="1" width="10.83203125" style="1"/>
    <col min="2" max="2" width="4.6640625" style="1" bestFit="1" customWidth="1"/>
    <col min="3" max="3" width="5.6640625" style="1" bestFit="1" customWidth="1"/>
    <col min="4" max="4" width="3.83203125" style="1" bestFit="1" customWidth="1"/>
    <col min="5" max="5" width="12.33203125" style="1" bestFit="1" customWidth="1"/>
    <col min="6" max="6" width="19.1640625" style="1" bestFit="1" customWidth="1"/>
    <col min="7" max="7" width="33.1640625" style="1" bestFit="1" customWidth="1"/>
    <col min="8" max="8" width="13.83203125" style="1" bestFit="1" customWidth="1"/>
    <col min="9" max="10" width="13.83203125" style="1" customWidth="1"/>
    <col min="11" max="15" width="10.83203125" style="4" customWidth="1"/>
    <col min="16" max="16" width="12.33203125" style="4" customWidth="1"/>
    <col min="17" max="17" width="10.83203125" style="4" customWidth="1"/>
    <col min="18" max="18" width="11.33203125" style="1" customWidth="1"/>
    <col min="19" max="19" width="10.33203125" style="1" bestFit="1" customWidth="1"/>
    <col min="20" max="20" width="7.6640625" style="1" bestFit="1" customWidth="1"/>
    <col min="21" max="21" width="16.5" style="1" bestFit="1" customWidth="1"/>
    <col min="22" max="22" width="11.1640625" style="1" customWidth="1"/>
    <col min="23" max="23" width="14.83203125" style="1" bestFit="1" customWidth="1"/>
    <col min="24" max="24" width="10" style="1" bestFit="1" customWidth="1"/>
    <col min="25" max="26" width="22.83203125" style="1" bestFit="1" customWidth="1"/>
    <col min="27" max="27" width="25.6640625" style="1" customWidth="1"/>
    <col min="28" max="28" width="20.5" style="1" bestFit="1" customWidth="1"/>
    <col min="29" max="29" width="7" style="1" bestFit="1" customWidth="1"/>
    <col min="30" max="30" width="3.83203125" style="1" bestFit="1" customWidth="1"/>
    <col min="31" max="31" width="6.5" style="1" bestFit="1" customWidth="1"/>
    <col min="32" max="32" width="12" style="1" bestFit="1" customWidth="1"/>
    <col min="33" max="33" width="14.5" style="1" bestFit="1" customWidth="1"/>
    <col min="34" max="34" width="19.33203125" style="1" bestFit="1" customWidth="1"/>
    <col min="35" max="35" width="15" style="1" bestFit="1" customWidth="1"/>
    <col min="36" max="36" width="26" style="1" bestFit="1" customWidth="1"/>
    <col min="37" max="37" width="5.33203125" style="1" bestFit="1" customWidth="1"/>
    <col min="38" max="38" width="6.83203125" style="1" bestFit="1" customWidth="1"/>
    <col min="39" max="39" width="24.1640625" style="1" bestFit="1" customWidth="1"/>
    <col min="40" max="40" width="22.6640625" style="1" bestFit="1" customWidth="1"/>
    <col min="41" max="41" width="11.5" style="1" bestFit="1" customWidth="1"/>
    <col min="42" max="42" width="22" style="1" bestFit="1" customWidth="1"/>
    <col min="43" max="55" width="10.83203125" style="1" customWidth="1"/>
    <col min="56" max="16384" width="10.83203125" style="1"/>
  </cols>
  <sheetData>
    <row r="1" spans="1:53" s="2" customFormat="1">
      <c r="A1" s="2" t="s">
        <v>755</v>
      </c>
      <c r="B1" s="2" t="s">
        <v>401</v>
      </c>
      <c r="C1" s="2" t="s">
        <v>402</v>
      </c>
      <c r="D1" s="2" t="s">
        <v>403</v>
      </c>
      <c r="E1" s="2" t="s">
        <v>404</v>
      </c>
      <c r="F1" s="2" t="s">
        <v>405</v>
      </c>
      <c r="G1" s="2" t="s">
        <v>406</v>
      </c>
      <c r="H1" s="2" t="s">
        <v>407</v>
      </c>
      <c r="I1" s="2" t="s">
        <v>813</v>
      </c>
      <c r="J1" s="2" t="s">
        <v>815</v>
      </c>
      <c r="K1" s="3" t="s">
        <v>23</v>
      </c>
      <c r="L1" s="3" t="s">
        <v>24</v>
      </c>
      <c r="M1" s="3" t="s">
        <v>25</v>
      </c>
      <c r="N1" s="3" t="s">
        <v>26</v>
      </c>
      <c r="O1" s="3" t="s">
        <v>27</v>
      </c>
      <c r="P1" s="3" t="s">
        <v>28</v>
      </c>
      <c r="Q1" s="3" t="s">
        <v>29</v>
      </c>
      <c r="R1" s="2" t="s">
        <v>408</v>
      </c>
      <c r="S1" s="2" t="s">
        <v>409</v>
      </c>
      <c r="T1" s="2" t="s">
        <v>410</v>
      </c>
      <c r="U1" s="2" t="s">
        <v>411</v>
      </c>
      <c r="V1" s="2" t="s">
        <v>412</v>
      </c>
      <c r="W1" s="2" t="s">
        <v>413</v>
      </c>
      <c r="X1" s="2" t="s">
        <v>0</v>
      </c>
      <c r="Y1" s="2" t="s">
        <v>1</v>
      </c>
      <c r="Z1" s="2" t="s">
        <v>2</v>
      </c>
      <c r="AA1" s="2" t="s">
        <v>3</v>
      </c>
      <c r="AB1" s="2" t="s">
        <v>4</v>
      </c>
      <c r="AC1" s="2" t="s">
        <v>5</v>
      </c>
      <c r="AD1" s="2" t="s">
        <v>6</v>
      </c>
      <c r="AE1" s="2" t="s">
        <v>7</v>
      </c>
      <c r="AF1" s="2" t="s">
        <v>8</v>
      </c>
      <c r="AG1" s="2" t="s">
        <v>9</v>
      </c>
      <c r="AH1" s="2" t="s">
        <v>10</v>
      </c>
      <c r="AI1" s="2" t="s">
        <v>11</v>
      </c>
      <c r="AJ1" s="2" t="s">
        <v>12</v>
      </c>
      <c r="AK1" s="2" t="s">
        <v>414</v>
      </c>
      <c r="AL1" s="2" t="s">
        <v>13</v>
      </c>
      <c r="AM1" s="2" t="s">
        <v>14</v>
      </c>
      <c r="AN1" s="2" t="s">
        <v>15</v>
      </c>
      <c r="AO1" s="2" t="s">
        <v>16</v>
      </c>
      <c r="AP1" s="2" t="s">
        <v>17</v>
      </c>
      <c r="AQ1" s="2" t="s">
        <v>415</v>
      </c>
      <c r="AR1" s="2" t="s">
        <v>416</v>
      </c>
      <c r="AS1" s="2" t="s">
        <v>417</v>
      </c>
      <c r="AT1" s="2" t="s">
        <v>18</v>
      </c>
      <c r="AU1" s="2" t="s">
        <v>19</v>
      </c>
      <c r="AV1" s="2" t="s">
        <v>20</v>
      </c>
      <c r="AW1" s="2" t="s">
        <v>21</v>
      </c>
      <c r="AX1" s="2" t="s">
        <v>418</v>
      </c>
      <c r="AY1" s="2" t="s">
        <v>419</v>
      </c>
      <c r="AZ1" s="2" t="s">
        <v>22</v>
      </c>
    </row>
    <row r="2" spans="1:53">
      <c r="B2" s="1">
        <v>1998</v>
      </c>
      <c r="C2" s="1">
        <v>3</v>
      </c>
      <c r="D2" s="1">
        <v>7</v>
      </c>
      <c r="E2" s="1" t="s">
        <v>524</v>
      </c>
      <c r="F2" s="1" t="s">
        <v>750</v>
      </c>
      <c r="G2" s="1" t="s">
        <v>751</v>
      </c>
      <c r="H2" s="1">
        <v>35</v>
      </c>
      <c r="I2" s="1" t="s">
        <v>814</v>
      </c>
      <c r="J2" s="1" t="s">
        <v>816</v>
      </c>
      <c r="K2" s="8" t="s">
        <v>383</v>
      </c>
      <c r="L2" s="8" t="s">
        <v>384</v>
      </c>
      <c r="M2" s="8"/>
      <c r="N2" s="8"/>
      <c r="O2" s="8"/>
      <c r="P2" s="8"/>
      <c r="Q2" s="8"/>
      <c r="R2" s="8">
        <v>4</v>
      </c>
      <c r="S2" s="8">
        <v>4</v>
      </c>
      <c r="T2" s="8">
        <v>0</v>
      </c>
      <c r="U2" s="8">
        <v>1</v>
      </c>
      <c r="V2" s="8">
        <v>0</v>
      </c>
      <c r="W2" s="1">
        <v>0</v>
      </c>
      <c r="X2" s="1">
        <v>0</v>
      </c>
      <c r="Y2" s="1">
        <v>1</v>
      </c>
      <c r="Z2" s="1">
        <v>1</v>
      </c>
      <c r="AA2" s="1" t="s">
        <v>378</v>
      </c>
      <c r="AB2" s="1">
        <v>4</v>
      </c>
      <c r="AC2" s="1">
        <v>1</v>
      </c>
      <c r="AD2" s="1">
        <v>0</v>
      </c>
      <c r="AE2" s="1">
        <v>0</v>
      </c>
      <c r="AF2" s="1">
        <v>0</v>
      </c>
      <c r="AG2" s="1">
        <v>0</v>
      </c>
      <c r="AH2" s="1">
        <v>0</v>
      </c>
      <c r="AI2" s="1">
        <v>0</v>
      </c>
      <c r="AJ2" s="1">
        <v>1</v>
      </c>
      <c r="AK2" s="1">
        <v>3</v>
      </c>
      <c r="AL2" s="1">
        <v>1</v>
      </c>
      <c r="AM2" s="1">
        <v>0.25</v>
      </c>
      <c r="AN2" s="1">
        <v>0.75</v>
      </c>
      <c r="AO2" s="1">
        <v>1</v>
      </c>
      <c r="AP2" s="1">
        <v>0</v>
      </c>
      <c r="AQ2" s="1" t="s">
        <v>343</v>
      </c>
      <c r="AR2" s="1" t="s">
        <v>752</v>
      </c>
      <c r="AT2" s="1" t="s">
        <v>379</v>
      </c>
      <c r="AU2" s="1">
        <v>1</v>
      </c>
      <c r="AV2" s="1" t="s">
        <v>5</v>
      </c>
      <c r="AW2" s="1" t="s">
        <v>380</v>
      </c>
      <c r="AX2" s="1" t="s">
        <v>753</v>
      </c>
      <c r="AY2" s="1" t="s">
        <v>754</v>
      </c>
      <c r="AZ2" s="1" t="s">
        <v>381</v>
      </c>
    </row>
    <row r="3" spans="1:53">
      <c r="B3" s="1">
        <v>1998</v>
      </c>
      <c r="C3" s="1">
        <v>3</v>
      </c>
      <c r="D3" s="1">
        <v>24</v>
      </c>
      <c r="E3" s="1" t="s">
        <v>743</v>
      </c>
      <c r="F3" s="1" t="s">
        <v>744</v>
      </c>
      <c r="G3" s="1" t="s">
        <v>372</v>
      </c>
      <c r="H3" s="1" t="s">
        <v>373</v>
      </c>
      <c r="I3" s="1" t="s">
        <v>817</v>
      </c>
      <c r="J3" s="1" t="s">
        <v>818</v>
      </c>
      <c r="K3" s="8" t="s">
        <v>747</v>
      </c>
      <c r="L3" s="8" t="s">
        <v>384</v>
      </c>
      <c r="M3" s="8" t="s">
        <v>748</v>
      </c>
      <c r="N3" s="8" t="s">
        <v>749</v>
      </c>
      <c r="O3" s="8"/>
      <c r="P3" s="8"/>
      <c r="Q3" s="8"/>
      <c r="R3" s="8">
        <v>5</v>
      </c>
      <c r="S3" s="8">
        <v>5</v>
      </c>
      <c r="T3" s="8">
        <v>10</v>
      </c>
      <c r="U3" s="8">
        <v>0</v>
      </c>
      <c r="V3" s="8">
        <v>0</v>
      </c>
      <c r="W3" s="1">
        <v>0</v>
      </c>
      <c r="X3" s="1">
        <v>1</v>
      </c>
      <c r="Y3" s="1">
        <v>1</v>
      </c>
      <c r="Z3" s="1">
        <v>1</v>
      </c>
      <c r="AA3" s="1" t="s">
        <v>289</v>
      </c>
      <c r="AB3" s="1">
        <v>5</v>
      </c>
      <c r="AC3" s="1">
        <v>1</v>
      </c>
      <c r="AD3" s="1">
        <v>1</v>
      </c>
      <c r="AE3" s="1">
        <v>0</v>
      </c>
      <c r="AF3" s="1">
        <v>1</v>
      </c>
      <c r="AG3" s="1">
        <v>0</v>
      </c>
      <c r="AH3" s="1">
        <v>0</v>
      </c>
      <c r="AI3" s="1">
        <v>0</v>
      </c>
      <c r="AJ3" s="1">
        <v>0</v>
      </c>
      <c r="AK3" s="1">
        <v>0</v>
      </c>
      <c r="AL3" s="1">
        <v>5</v>
      </c>
      <c r="AM3" s="1">
        <v>1</v>
      </c>
      <c r="AN3" s="1">
        <v>0</v>
      </c>
      <c r="AO3" s="1">
        <v>0</v>
      </c>
      <c r="AP3" s="1">
        <v>0</v>
      </c>
      <c r="AQ3" s="1" t="s">
        <v>661</v>
      </c>
      <c r="AR3" s="1" t="s">
        <v>374</v>
      </c>
      <c r="AT3" s="1" t="s">
        <v>155</v>
      </c>
      <c r="AU3" s="1">
        <v>0</v>
      </c>
      <c r="AV3" s="1" t="s">
        <v>131</v>
      </c>
      <c r="AW3" s="1" t="s">
        <v>375</v>
      </c>
      <c r="AX3" s="1" t="s">
        <v>745</v>
      </c>
      <c r="AY3" s="1" t="s">
        <v>746</v>
      </c>
      <c r="AZ3" s="1" t="s">
        <v>376</v>
      </c>
      <c r="BA3" s="1" t="s">
        <v>377</v>
      </c>
    </row>
    <row r="4" spans="1:53">
      <c r="B4" s="1">
        <v>1999</v>
      </c>
      <c r="C4" s="1">
        <v>4</v>
      </c>
      <c r="D4" s="1">
        <v>20</v>
      </c>
      <c r="E4" s="1" t="s">
        <v>549</v>
      </c>
      <c r="F4" s="1" t="s">
        <v>738</v>
      </c>
      <c r="G4" s="1" t="s">
        <v>364</v>
      </c>
      <c r="H4" s="1" t="s">
        <v>365</v>
      </c>
      <c r="I4" s="1" t="s">
        <v>817</v>
      </c>
      <c r="J4" s="1" t="s">
        <v>818</v>
      </c>
      <c r="K4" s="8" t="s">
        <v>383</v>
      </c>
      <c r="L4" s="8" t="s">
        <v>740</v>
      </c>
      <c r="M4" s="8" t="s">
        <v>741</v>
      </c>
      <c r="N4" s="8" t="s">
        <v>742</v>
      </c>
      <c r="O4" s="8"/>
      <c r="P4" s="8"/>
      <c r="Q4" s="8"/>
      <c r="R4" s="8">
        <v>13</v>
      </c>
      <c r="S4" s="8">
        <v>13</v>
      </c>
      <c r="T4" s="8">
        <v>24</v>
      </c>
      <c r="U4" s="8">
        <v>1</v>
      </c>
      <c r="V4" s="8">
        <v>0</v>
      </c>
      <c r="W4" s="1">
        <v>0</v>
      </c>
      <c r="X4" s="1">
        <v>1</v>
      </c>
      <c r="Y4" s="1">
        <v>1</v>
      </c>
      <c r="Z4" s="1">
        <v>1</v>
      </c>
      <c r="AA4" s="1" t="s">
        <v>366</v>
      </c>
      <c r="AB4" s="1">
        <v>13</v>
      </c>
      <c r="AC4" s="1">
        <v>1</v>
      </c>
      <c r="AD4" s="1">
        <v>0</v>
      </c>
      <c r="AE4" s="1">
        <v>1</v>
      </c>
      <c r="AF4" s="1">
        <v>0</v>
      </c>
      <c r="AG4" s="1">
        <v>1</v>
      </c>
      <c r="AH4" s="1">
        <v>0</v>
      </c>
      <c r="AI4" s="1">
        <v>0</v>
      </c>
      <c r="AJ4" s="1">
        <v>1</v>
      </c>
      <c r="AK4" s="1">
        <v>9</v>
      </c>
      <c r="AL4" s="1">
        <v>4</v>
      </c>
      <c r="AM4" s="1">
        <v>0.30769230769230771</v>
      </c>
      <c r="AN4" s="1">
        <v>0.69230769230769229</v>
      </c>
      <c r="AO4" s="1">
        <v>1</v>
      </c>
      <c r="AP4" s="1">
        <v>0</v>
      </c>
      <c r="AQ4" s="1" t="s">
        <v>661</v>
      </c>
      <c r="AR4" s="1" t="s">
        <v>367</v>
      </c>
      <c r="AT4" s="1" t="s">
        <v>368</v>
      </c>
      <c r="AU4" s="1">
        <v>1</v>
      </c>
      <c r="AV4" s="1" t="s">
        <v>284</v>
      </c>
      <c r="AW4" s="1" t="s">
        <v>369</v>
      </c>
      <c r="AX4" s="1" t="s">
        <v>739</v>
      </c>
      <c r="AY4" s="1" t="s">
        <v>370</v>
      </c>
      <c r="AZ4" s="1" t="s">
        <v>371</v>
      </c>
    </row>
    <row r="5" spans="1:53">
      <c r="B5" s="1">
        <v>1999</v>
      </c>
      <c r="C5" s="1">
        <v>7</v>
      </c>
      <c r="D5" s="1">
        <v>29</v>
      </c>
      <c r="E5" s="1" t="s">
        <v>196</v>
      </c>
      <c r="F5" s="1" t="s">
        <v>734</v>
      </c>
      <c r="G5" s="1" t="s">
        <v>735</v>
      </c>
      <c r="H5" s="1">
        <v>44</v>
      </c>
      <c r="I5" s="1" t="s">
        <v>814</v>
      </c>
      <c r="J5" s="1" t="s">
        <v>816</v>
      </c>
      <c r="K5" s="8" t="s">
        <v>383</v>
      </c>
      <c r="L5" s="8" t="s">
        <v>384</v>
      </c>
      <c r="M5" s="8"/>
      <c r="N5" s="8"/>
      <c r="O5" s="8"/>
      <c r="P5" s="8"/>
      <c r="Q5" s="8"/>
      <c r="R5" s="8">
        <v>12</v>
      </c>
      <c r="S5" s="8">
        <v>9</v>
      </c>
      <c r="T5" s="8">
        <v>13</v>
      </c>
      <c r="U5" s="8">
        <v>1</v>
      </c>
      <c r="V5" s="8">
        <v>0</v>
      </c>
      <c r="W5" s="1">
        <v>0</v>
      </c>
      <c r="X5" s="1">
        <v>1</v>
      </c>
      <c r="Y5" s="1" t="s">
        <v>77</v>
      </c>
      <c r="Z5" s="1" t="s">
        <v>77</v>
      </c>
      <c r="AA5" s="1" t="s">
        <v>359</v>
      </c>
      <c r="AB5" s="1">
        <v>12</v>
      </c>
      <c r="AC5" s="1">
        <v>1</v>
      </c>
      <c r="AD5" s="1">
        <v>0</v>
      </c>
      <c r="AE5" s="1">
        <v>0</v>
      </c>
      <c r="AF5" s="1">
        <v>0</v>
      </c>
      <c r="AG5" s="1">
        <v>0</v>
      </c>
      <c r="AH5" s="1">
        <v>0</v>
      </c>
      <c r="AI5" s="1">
        <v>0</v>
      </c>
      <c r="AJ5" s="1">
        <v>1</v>
      </c>
      <c r="AK5" s="1">
        <v>9</v>
      </c>
      <c r="AL5" s="1">
        <v>3</v>
      </c>
      <c r="AM5" s="1">
        <v>0.25</v>
      </c>
      <c r="AN5" s="1">
        <v>0.75</v>
      </c>
      <c r="AO5" s="1">
        <v>1</v>
      </c>
      <c r="AP5" s="1">
        <v>0</v>
      </c>
      <c r="AQ5" s="1" t="s">
        <v>736</v>
      </c>
      <c r="AR5" s="1" t="s">
        <v>360</v>
      </c>
      <c r="AT5" s="1" t="s">
        <v>361</v>
      </c>
      <c r="AU5" s="1">
        <v>1</v>
      </c>
      <c r="AV5" s="1" t="s">
        <v>5</v>
      </c>
      <c r="AW5" s="1" t="s">
        <v>362</v>
      </c>
      <c r="AX5" s="1" t="s">
        <v>737</v>
      </c>
      <c r="AY5" s="1" t="s">
        <v>363</v>
      </c>
    </row>
    <row r="6" spans="1:53">
      <c r="B6" s="1">
        <v>1999</v>
      </c>
      <c r="C6" s="1">
        <v>9</v>
      </c>
      <c r="D6" s="1">
        <v>15</v>
      </c>
      <c r="E6" s="1" t="s">
        <v>52</v>
      </c>
      <c r="F6" s="1" t="s">
        <v>727</v>
      </c>
      <c r="G6" s="1" t="s">
        <v>728</v>
      </c>
      <c r="H6" s="1">
        <v>47</v>
      </c>
      <c r="I6" s="1" t="s">
        <v>814</v>
      </c>
      <c r="J6" s="1" t="s">
        <v>816</v>
      </c>
      <c r="K6" s="8" t="s">
        <v>383</v>
      </c>
      <c r="L6" s="8" t="s">
        <v>731</v>
      </c>
      <c r="M6" s="8"/>
      <c r="N6" s="8"/>
      <c r="O6" s="8" t="s">
        <v>732</v>
      </c>
      <c r="P6" s="8" t="s">
        <v>733</v>
      </c>
      <c r="Q6" s="8"/>
      <c r="R6" s="8">
        <v>7</v>
      </c>
      <c r="S6" s="8">
        <v>7</v>
      </c>
      <c r="T6" s="8">
        <v>7</v>
      </c>
      <c r="U6" s="8">
        <v>1</v>
      </c>
      <c r="V6" s="8">
        <v>0</v>
      </c>
      <c r="W6" s="1">
        <v>0</v>
      </c>
      <c r="X6" s="1">
        <v>1</v>
      </c>
      <c r="Y6" s="1">
        <v>1</v>
      </c>
      <c r="Z6" s="1">
        <v>1</v>
      </c>
      <c r="AA6" s="1" t="s">
        <v>347</v>
      </c>
      <c r="AB6" s="1">
        <v>7</v>
      </c>
      <c r="AC6" s="1">
        <v>1</v>
      </c>
      <c r="AD6" s="1">
        <v>0</v>
      </c>
      <c r="AE6" s="1">
        <v>0</v>
      </c>
      <c r="AF6" s="1">
        <v>0</v>
      </c>
      <c r="AG6" s="1">
        <v>0</v>
      </c>
      <c r="AH6" s="1">
        <v>0</v>
      </c>
      <c r="AI6" s="1">
        <v>0</v>
      </c>
      <c r="AJ6" s="1">
        <v>1</v>
      </c>
      <c r="AK6" s="1">
        <v>3</v>
      </c>
      <c r="AL6" s="1">
        <v>4</v>
      </c>
      <c r="AM6" s="1">
        <v>0.5714285714285714</v>
      </c>
      <c r="AN6" s="1">
        <v>0.42857142857142855</v>
      </c>
      <c r="AO6" s="1">
        <v>1</v>
      </c>
      <c r="AP6" s="1">
        <v>0</v>
      </c>
      <c r="AQ6" s="1" t="s">
        <v>676</v>
      </c>
      <c r="AR6" s="1" t="s">
        <v>353</v>
      </c>
      <c r="AT6" s="1" t="s">
        <v>354</v>
      </c>
      <c r="AU6" s="1">
        <v>0</v>
      </c>
      <c r="AV6" s="1" t="s">
        <v>355</v>
      </c>
      <c r="AW6" s="1" t="s">
        <v>356</v>
      </c>
      <c r="AX6" s="1" t="s">
        <v>729</v>
      </c>
      <c r="AY6" s="1" t="s">
        <v>730</v>
      </c>
      <c r="AZ6" s="1" t="s">
        <v>357</v>
      </c>
      <c r="BA6" s="1" t="s">
        <v>358</v>
      </c>
    </row>
    <row r="7" spans="1:53">
      <c r="B7" s="1">
        <v>1999</v>
      </c>
      <c r="C7" s="1">
        <v>11</v>
      </c>
      <c r="D7" s="1">
        <v>2</v>
      </c>
      <c r="E7" s="8" t="s">
        <v>723</v>
      </c>
      <c r="F7" s="8" t="s">
        <v>724</v>
      </c>
      <c r="G7" s="8" t="s">
        <v>725</v>
      </c>
      <c r="H7" s="8">
        <v>40</v>
      </c>
      <c r="I7" s="8" t="s">
        <v>819</v>
      </c>
      <c r="J7" s="8" t="s">
        <v>816</v>
      </c>
      <c r="K7" s="8" t="s">
        <v>383</v>
      </c>
      <c r="L7" s="8" t="s">
        <v>384</v>
      </c>
      <c r="M7" s="8"/>
      <c r="N7" s="8"/>
      <c r="O7" s="8"/>
      <c r="P7" s="8"/>
      <c r="Q7" s="8"/>
      <c r="R7" s="8">
        <v>7</v>
      </c>
      <c r="S7" s="8">
        <v>7</v>
      </c>
      <c r="T7" s="8">
        <v>1</v>
      </c>
      <c r="U7" s="8">
        <v>0</v>
      </c>
      <c r="V7" s="8">
        <v>0</v>
      </c>
      <c r="W7" s="1">
        <v>0</v>
      </c>
      <c r="X7" s="1">
        <v>0</v>
      </c>
      <c r="Y7" s="1">
        <v>1</v>
      </c>
      <c r="Z7" s="1">
        <v>1</v>
      </c>
      <c r="AA7" s="1" t="s">
        <v>347</v>
      </c>
      <c r="AB7" s="1">
        <v>7</v>
      </c>
      <c r="AC7" s="1">
        <v>1</v>
      </c>
      <c r="AD7" s="1">
        <v>0</v>
      </c>
      <c r="AE7" s="1">
        <v>0</v>
      </c>
      <c r="AF7" s="1">
        <v>0</v>
      </c>
      <c r="AG7" s="1">
        <v>0</v>
      </c>
      <c r="AH7" s="1">
        <v>0</v>
      </c>
      <c r="AI7" s="1">
        <v>0</v>
      </c>
      <c r="AJ7" s="1">
        <v>1</v>
      </c>
      <c r="AK7" s="1">
        <v>7</v>
      </c>
      <c r="AL7" s="1">
        <v>0</v>
      </c>
      <c r="AM7" s="1">
        <v>0</v>
      </c>
      <c r="AN7" s="1">
        <v>1</v>
      </c>
      <c r="AO7" s="1">
        <v>0</v>
      </c>
      <c r="AP7" s="1">
        <v>0</v>
      </c>
      <c r="AQ7" s="1" t="s">
        <v>343</v>
      </c>
      <c r="AR7" s="1" t="s">
        <v>348</v>
      </c>
      <c r="AT7" s="1" t="s">
        <v>349</v>
      </c>
      <c r="AU7" s="1">
        <v>1</v>
      </c>
      <c r="AV7" s="1" t="s">
        <v>5</v>
      </c>
      <c r="AW7" s="1" t="s">
        <v>350</v>
      </c>
      <c r="AX7" s="1" t="s">
        <v>726</v>
      </c>
      <c r="AY7" s="1" t="s">
        <v>351</v>
      </c>
      <c r="AZ7" s="1" t="s">
        <v>352</v>
      </c>
    </row>
    <row r="8" spans="1:53" s="7" customFormat="1">
      <c r="B8" s="7">
        <v>1999</v>
      </c>
      <c r="C8" s="7">
        <v>12</v>
      </c>
      <c r="D8" s="7">
        <v>30</v>
      </c>
      <c r="E8" s="8" t="s">
        <v>30</v>
      </c>
      <c r="F8" s="8" t="s">
        <v>340</v>
      </c>
      <c r="G8" s="8" t="s">
        <v>341</v>
      </c>
      <c r="H8" s="8">
        <v>36</v>
      </c>
      <c r="I8" s="8" t="s">
        <v>820</v>
      </c>
      <c r="J8" s="8" t="s">
        <v>816</v>
      </c>
      <c r="K8" s="8" t="s">
        <v>383</v>
      </c>
      <c r="L8" s="8" t="s">
        <v>384</v>
      </c>
      <c r="M8" s="8"/>
      <c r="N8" s="8"/>
      <c r="O8" s="8"/>
      <c r="P8" s="8"/>
      <c r="Q8" s="8"/>
      <c r="R8" s="8">
        <v>5</v>
      </c>
      <c r="S8" s="8">
        <v>5</v>
      </c>
      <c r="T8" s="8">
        <v>3</v>
      </c>
      <c r="U8" s="8">
        <v>0</v>
      </c>
      <c r="V8" s="8">
        <v>0</v>
      </c>
      <c r="W8" s="7">
        <v>0</v>
      </c>
      <c r="X8" s="7">
        <v>1</v>
      </c>
      <c r="Y8" s="7" t="s">
        <v>342</v>
      </c>
      <c r="Z8" s="7" t="s">
        <v>342</v>
      </c>
      <c r="AB8" s="7">
        <v>5</v>
      </c>
      <c r="AC8" s="7">
        <v>1</v>
      </c>
      <c r="AD8" s="7">
        <v>0</v>
      </c>
      <c r="AE8" s="7">
        <v>0</v>
      </c>
      <c r="AF8" s="7">
        <v>0</v>
      </c>
      <c r="AG8" s="7">
        <v>0</v>
      </c>
      <c r="AH8" s="7">
        <v>0</v>
      </c>
      <c r="AI8" s="7">
        <v>1</v>
      </c>
      <c r="AJ8" s="7">
        <v>1</v>
      </c>
      <c r="AK8" s="7">
        <v>3</v>
      </c>
      <c r="AL8" s="7">
        <v>2</v>
      </c>
      <c r="AM8" s="7">
        <v>0.4</v>
      </c>
      <c r="AN8" s="7">
        <v>0.6</v>
      </c>
      <c r="AO8" s="7">
        <v>0</v>
      </c>
      <c r="AP8" s="7">
        <v>0</v>
      </c>
      <c r="AQ8" s="7" t="s">
        <v>343</v>
      </c>
      <c r="AR8" s="7" t="s">
        <v>344</v>
      </c>
      <c r="AV8" s="7" t="s">
        <v>318</v>
      </c>
      <c r="AW8" s="7" t="s">
        <v>345</v>
      </c>
      <c r="AX8" s="7" t="s">
        <v>346</v>
      </c>
    </row>
    <row r="9" spans="1:53" ht="13" customHeight="1">
      <c r="B9" s="1">
        <v>2000</v>
      </c>
      <c r="C9" s="1">
        <v>12</v>
      </c>
      <c r="D9" s="1">
        <v>26</v>
      </c>
      <c r="E9" s="8" t="s">
        <v>714</v>
      </c>
      <c r="F9" s="8" t="s">
        <v>719</v>
      </c>
      <c r="G9" s="8" t="s">
        <v>720</v>
      </c>
      <c r="H9" s="8">
        <v>42</v>
      </c>
      <c r="I9" s="8" t="s">
        <v>814</v>
      </c>
      <c r="J9" s="8" t="s">
        <v>816</v>
      </c>
      <c r="K9" s="8" t="s">
        <v>383</v>
      </c>
      <c r="L9" s="8" t="s">
        <v>384</v>
      </c>
      <c r="M9" s="8"/>
      <c r="N9" s="8"/>
      <c r="O9" s="8"/>
      <c r="P9" s="8"/>
      <c r="Q9" s="8"/>
      <c r="R9" s="8">
        <v>7</v>
      </c>
      <c r="S9" s="8">
        <v>7</v>
      </c>
      <c r="T9" s="8">
        <v>0</v>
      </c>
      <c r="U9" s="8">
        <v>0</v>
      </c>
      <c r="V9" s="8">
        <v>0</v>
      </c>
      <c r="W9" s="1">
        <v>0</v>
      </c>
      <c r="X9" s="1">
        <v>1</v>
      </c>
      <c r="Y9" s="1">
        <v>1</v>
      </c>
      <c r="Z9" s="1">
        <v>1</v>
      </c>
      <c r="AA9" s="1" t="s">
        <v>334</v>
      </c>
      <c r="AB9" s="1">
        <v>7</v>
      </c>
      <c r="AC9" s="1">
        <v>1</v>
      </c>
      <c r="AD9" s="1">
        <v>1</v>
      </c>
      <c r="AE9" s="1">
        <v>1</v>
      </c>
      <c r="AF9" s="1">
        <v>0</v>
      </c>
      <c r="AG9" s="1">
        <v>0</v>
      </c>
      <c r="AH9" s="1">
        <v>1</v>
      </c>
      <c r="AI9" s="1">
        <v>0</v>
      </c>
      <c r="AJ9" s="1">
        <v>1</v>
      </c>
      <c r="AK9" s="1">
        <v>3</v>
      </c>
      <c r="AL9" s="1">
        <v>4</v>
      </c>
      <c r="AM9" s="1">
        <v>0.5714285714285714</v>
      </c>
      <c r="AN9" s="1">
        <v>0.42857142857142855</v>
      </c>
      <c r="AO9" s="1">
        <v>0</v>
      </c>
      <c r="AP9" s="1">
        <v>0</v>
      </c>
      <c r="AQ9" s="1" t="s">
        <v>343</v>
      </c>
      <c r="AR9" s="1" t="s">
        <v>335</v>
      </c>
      <c r="AT9" s="1" t="s">
        <v>336</v>
      </c>
      <c r="AU9" s="1">
        <v>1</v>
      </c>
      <c r="AV9" s="1" t="s">
        <v>276</v>
      </c>
      <c r="AW9" s="1" t="s">
        <v>337</v>
      </c>
      <c r="AX9" s="1" t="s">
        <v>721</v>
      </c>
      <c r="AY9" s="1" t="s">
        <v>722</v>
      </c>
      <c r="AZ9" s="1" t="s">
        <v>338</v>
      </c>
      <c r="BA9" s="1" t="s">
        <v>339</v>
      </c>
    </row>
    <row r="10" spans="1:53">
      <c r="B10" s="1">
        <v>2001</v>
      </c>
      <c r="C10" s="1">
        <v>2</v>
      </c>
      <c r="D10" s="1">
        <v>5</v>
      </c>
      <c r="E10" s="1" t="s">
        <v>714</v>
      </c>
      <c r="F10" s="1" t="s">
        <v>715</v>
      </c>
      <c r="G10" s="1" t="s">
        <v>716</v>
      </c>
      <c r="H10" s="1">
        <v>66</v>
      </c>
      <c r="I10" s="8" t="s">
        <v>820</v>
      </c>
      <c r="J10" s="8" t="s">
        <v>816</v>
      </c>
      <c r="K10" s="8" t="s">
        <v>383</v>
      </c>
      <c r="L10" s="8" t="s">
        <v>384</v>
      </c>
      <c r="M10" s="8"/>
      <c r="N10" s="8"/>
      <c r="O10" s="8"/>
      <c r="P10" s="8"/>
      <c r="Q10" s="8"/>
      <c r="R10" s="8">
        <v>4</v>
      </c>
      <c r="S10" s="8">
        <v>4</v>
      </c>
      <c r="T10" s="8">
        <v>4</v>
      </c>
      <c r="U10" s="8">
        <v>1</v>
      </c>
      <c r="V10" s="8">
        <v>0</v>
      </c>
      <c r="W10" s="1">
        <v>0</v>
      </c>
      <c r="X10" s="1">
        <v>1</v>
      </c>
      <c r="Y10" s="1" t="s">
        <v>77</v>
      </c>
      <c r="Z10" s="1" t="s">
        <v>77</v>
      </c>
      <c r="AA10" s="1" t="s">
        <v>78</v>
      </c>
      <c r="AB10" s="1">
        <v>4</v>
      </c>
      <c r="AC10" s="1">
        <v>1</v>
      </c>
      <c r="AD10" s="1">
        <v>1</v>
      </c>
      <c r="AE10" s="1">
        <v>1</v>
      </c>
      <c r="AF10" s="1">
        <v>0</v>
      </c>
      <c r="AG10" s="1">
        <v>0</v>
      </c>
      <c r="AH10" s="1">
        <v>1</v>
      </c>
      <c r="AI10" s="1">
        <v>0</v>
      </c>
      <c r="AJ10" s="1">
        <v>0</v>
      </c>
      <c r="AK10" s="1">
        <v>4</v>
      </c>
      <c r="AL10" s="1">
        <v>0</v>
      </c>
      <c r="AM10" s="1">
        <v>0</v>
      </c>
      <c r="AN10" s="1">
        <v>1</v>
      </c>
      <c r="AO10" s="1">
        <v>1</v>
      </c>
      <c r="AP10" s="1">
        <v>0</v>
      </c>
      <c r="AQ10" s="1" t="s">
        <v>343</v>
      </c>
      <c r="AR10" s="1" t="s">
        <v>331</v>
      </c>
      <c r="AT10" s="1" t="s">
        <v>155</v>
      </c>
      <c r="AU10" s="1">
        <v>0</v>
      </c>
      <c r="AV10" s="1" t="s">
        <v>276</v>
      </c>
      <c r="AW10" s="1" t="s">
        <v>332</v>
      </c>
      <c r="AX10" s="1" t="s">
        <v>717</v>
      </c>
      <c r="AY10" s="1" t="s">
        <v>718</v>
      </c>
      <c r="AZ10" s="1" t="s">
        <v>333</v>
      </c>
    </row>
    <row r="11" spans="1:53">
      <c r="B11" s="1">
        <v>2003</v>
      </c>
      <c r="C11" s="1">
        <v>2</v>
      </c>
      <c r="D11" s="1">
        <v>25</v>
      </c>
      <c r="E11" s="1" t="s">
        <v>708</v>
      </c>
      <c r="F11" s="1" t="s">
        <v>709</v>
      </c>
      <c r="G11" s="1" t="s">
        <v>710</v>
      </c>
      <c r="H11" s="1">
        <v>23</v>
      </c>
      <c r="I11" s="8" t="s">
        <v>820</v>
      </c>
      <c r="J11" s="8" t="s">
        <v>816</v>
      </c>
      <c r="K11" s="8" t="s">
        <v>383</v>
      </c>
      <c r="L11" s="8" t="s">
        <v>384</v>
      </c>
      <c r="M11" s="8"/>
      <c r="N11" s="8"/>
      <c r="O11" s="8"/>
      <c r="P11" s="8"/>
      <c r="Q11" s="8"/>
      <c r="R11" s="8">
        <v>4</v>
      </c>
      <c r="S11" s="8">
        <v>4</v>
      </c>
      <c r="T11" s="8">
        <v>1</v>
      </c>
      <c r="U11" s="8">
        <v>0</v>
      </c>
      <c r="V11" s="8">
        <v>0</v>
      </c>
      <c r="W11" s="1">
        <v>0</v>
      </c>
      <c r="X11" s="1">
        <v>0</v>
      </c>
      <c r="Y11" s="1" t="s">
        <v>77</v>
      </c>
      <c r="Z11" s="1" t="s">
        <v>77</v>
      </c>
      <c r="AA11" s="1" t="s">
        <v>78</v>
      </c>
      <c r="AB11" s="1">
        <v>4</v>
      </c>
      <c r="AC11" s="1">
        <v>1</v>
      </c>
      <c r="AD11" s="1">
        <v>0</v>
      </c>
      <c r="AE11" s="1">
        <v>0</v>
      </c>
      <c r="AF11" s="1">
        <v>0</v>
      </c>
      <c r="AG11" s="1">
        <v>0</v>
      </c>
      <c r="AH11" s="1">
        <v>0</v>
      </c>
      <c r="AI11" s="1">
        <v>0</v>
      </c>
      <c r="AJ11" s="1">
        <v>1</v>
      </c>
      <c r="AK11" s="1">
        <v>4</v>
      </c>
      <c r="AL11" s="1">
        <v>0</v>
      </c>
      <c r="AM11" s="1">
        <v>0</v>
      </c>
      <c r="AN11" s="1">
        <v>1</v>
      </c>
      <c r="AO11" s="1">
        <v>0</v>
      </c>
      <c r="AP11" s="1">
        <v>0</v>
      </c>
      <c r="AQ11" s="1" t="s">
        <v>711</v>
      </c>
      <c r="AR11" s="1" t="s">
        <v>328</v>
      </c>
      <c r="AT11" s="1" t="s">
        <v>329</v>
      </c>
      <c r="AU11" s="1">
        <v>1</v>
      </c>
      <c r="AV11" s="1" t="s">
        <v>5</v>
      </c>
      <c r="AW11" s="1" t="s">
        <v>330</v>
      </c>
      <c r="AX11" s="1" t="s">
        <v>712</v>
      </c>
      <c r="AY11" s="1" t="s">
        <v>713</v>
      </c>
    </row>
    <row r="12" spans="1:53">
      <c r="B12" s="1">
        <v>2003</v>
      </c>
      <c r="C12" s="1">
        <v>7</v>
      </c>
      <c r="D12" s="1">
        <v>8</v>
      </c>
      <c r="E12" s="1" t="s">
        <v>701</v>
      </c>
      <c r="F12" s="1" t="s">
        <v>702</v>
      </c>
      <c r="G12" s="1" t="s">
        <v>703</v>
      </c>
      <c r="H12" s="1">
        <v>48</v>
      </c>
      <c r="I12" s="8" t="s">
        <v>814</v>
      </c>
      <c r="J12" s="8" t="s">
        <v>816</v>
      </c>
      <c r="K12" s="8" t="s">
        <v>383</v>
      </c>
      <c r="L12" s="8" t="s">
        <v>705</v>
      </c>
      <c r="M12" s="8"/>
      <c r="N12" s="8"/>
      <c r="O12" s="8" t="s">
        <v>706</v>
      </c>
      <c r="P12" s="8" t="s">
        <v>707</v>
      </c>
      <c r="Q12" s="8"/>
      <c r="R12" s="8">
        <v>6</v>
      </c>
      <c r="S12" s="8">
        <v>6</v>
      </c>
      <c r="T12" s="8">
        <v>8</v>
      </c>
      <c r="U12" s="8">
        <v>1</v>
      </c>
      <c r="V12" s="8">
        <v>0</v>
      </c>
      <c r="W12" s="1">
        <v>0</v>
      </c>
      <c r="X12" s="1">
        <v>1</v>
      </c>
      <c r="Y12" s="1" t="s">
        <v>77</v>
      </c>
      <c r="Z12" s="1" t="s">
        <v>77</v>
      </c>
      <c r="AA12" s="1" t="s">
        <v>78</v>
      </c>
      <c r="AB12" s="1">
        <v>6</v>
      </c>
      <c r="AC12" s="1">
        <v>0</v>
      </c>
      <c r="AD12" s="1">
        <v>1</v>
      </c>
      <c r="AE12" s="1">
        <v>1</v>
      </c>
      <c r="AF12" s="1">
        <v>0</v>
      </c>
      <c r="AG12" s="1">
        <v>0</v>
      </c>
      <c r="AH12" s="1">
        <v>0</v>
      </c>
      <c r="AI12" s="1">
        <v>0</v>
      </c>
      <c r="AJ12" s="1">
        <v>1</v>
      </c>
      <c r="AK12" s="1">
        <v>4</v>
      </c>
      <c r="AL12" s="1">
        <v>2</v>
      </c>
      <c r="AM12" s="1">
        <v>0.33333333333333331</v>
      </c>
      <c r="AN12" s="1">
        <v>0.66666666666666663</v>
      </c>
      <c r="AO12" s="1">
        <v>1</v>
      </c>
      <c r="AP12" s="1">
        <v>0</v>
      </c>
      <c r="AQ12" s="1" t="s">
        <v>343</v>
      </c>
      <c r="AR12" s="1" t="s">
        <v>323</v>
      </c>
      <c r="AT12" s="1" t="s">
        <v>324</v>
      </c>
      <c r="AU12" s="1">
        <v>0</v>
      </c>
      <c r="AV12" s="1" t="s">
        <v>325</v>
      </c>
      <c r="AW12" s="1" t="s">
        <v>326</v>
      </c>
      <c r="AX12" s="1" t="s">
        <v>704</v>
      </c>
      <c r="AY12" s="1" t="s">
        <v>327</v>
      </c>
    </row>
    <row r="13" spans="1:53">
      <c r="B13" s="1">
        <v>2003</v>
      </c>
      <c r="C13" s="1">
        <v>8</v>
      </c>
      <c r="D13" s="1">
        <v>27</v>
      </c>
      <c r="E13" s="1" t="s">
        <v>234</v>
      </c>
      <c r="F13" s="1" t="s">
        <v>696</v>
      </c>
      <c r="G13" s="1" t="s">
        <v>697</v>
      </c>
      <c r="H13" s="1">
        <v>36</v>
      </c>
      <c r="I13" s="1" t="s">
        <v>823</v>
      </c>
      <c r="J13" s="1" t="s">
        <v>816</v>
      </c>
      <c r="K13" s="8" t="s">
        <v>383</v>
      </c>
      <c r="L13" s="8" t="s">
        <v>384</v>
      </c>
      <c r="M13" s="8"/>
      <c r="N13" s="8"/>
      <c r="O13" s="8"/>
      <c r="P13" s="8"/>
      <c r="Q13" s="8"/>
      <c r="R13" s="8">
        <v>6</v>
      </c>
      <c r="S13" s="8">
        <v>6</v>
      </c>
      <c r="T13" s="8">
        <v>0</v>
      </c>
      <c r="U13" s="8">
        <v>0</v>
      </c>
      <c r="V13" s="8">
        <v>1</v>
      </c>
      <c r="W13" s="1">
        <v>0</v>
      </c>
      <c r="X13" s="1">
        <v>0</v>
      </c>
      <c r="Y13" s="1" t="s">
        <v>77</v>
      </c>
      <c r="Z13" s="1" t="s">
        <v>77</v>
      </c>
      <c r="AA13" s="1" t="s">
        <v>78</v>
      </c>
      <c r="AB13" s="1">
        <v>6</v>
      </c>
      <c r="AC13" s="1">
        <v>1</v>
      </c>
      <c r="AD13" s="1">
        <v>0</v>
      </c>
      <c r="AE13" s="1">
        <v>0</v>
      </c>
      <c r="AF13" s="1">
        <v>0</v>
      </c>
      <c r="AG13" s="1">
        <v>0</v>
      </c>
      <c r="AH13" s="1">
        <v>0</v>
      </c>
      <c r="AI13" s="1">
        <v>0</v>
      </c>
      <c r="AJ13" s="1">
        <v>0</v>
      </c>
      <c r="AK13" s="1">
        <v>6</v>
      </c>
      <c r="AL13" s="1">
        <v>0</v>
      </c>
      <c r="AM13" s="1">
        <v>0</v>
      </c>
      <c r="AN13" s="1">
        <v>1</v>
      </c>
      <c r="AO13" s="1">
        <v>0</v>
      </c>
      <c r="AP13" s="1">
        <v>1</v>
      </c>
      <c r="AQ13" s="1" t="s">
        <v>698</v>
      </c>
      <c r="AR13" s="1" t="s">
        <v>699</v>
      </c>
      <c r="AT13" s="1" t="s">
        <v>155</v>
      </c>
      <c r="AU13" s="1">
        <v>0</v>
      </c>
      <c r="AV13" s="1" t="s">
        <v>5</v>
      </c>
      <c r="AW13" s="1" t="s">
        <v>321</v>
      </c>
      <c r="AX13" s="1" t="s">
        <v>700</v>
      </c>
      <c r="AY13" s="1" t="s">
        <v>322</v>
      </c>
    </row>
    <row r="14" spans="1:53">
      <c r="B14" s="1">
        <v>2004</v>
      </c>
      <c r="C14" s="1">
        <v>6</v>
      </c>
      <c r="D14" s="1">
        <v>4</v>
      </c>
      <c r="E14" s="1" t="s">
        <v>148</v>
      </c>
      <c r="F14" s="1" t="s">
        <v>693</v>
      </c>
      <c r="G14" s="1" t="s">
        <v>694</v>
      </c>
      <c r="H14" s="1">
        <v>21</v>
      </c>
      <c r="I14" s="8" t="s">
        <v>814</v>
      </c>
      <c r="J14" s="8" t="s">
        <v>816</v>
      </c>
      <c r="K14" s="8" t="s">
        <v>383</v>
      </c>
      <c r="L14" s="8" t="s">
        <v>384</v>
      </c>
      <c r="M14" s="8"/>
      <c r="N14" s="8"/>
      <c r="O14" s="8"/>
      <c r="P14" s="8"/>
      <c r="Q14" s="8"/>
      <c r="R14" s="8">
        <v>5</v>
      </c>
      <c r="S14" s="8">
        <v>5</v>
      </c>
      <c r="T14" s="8">
        <v>2</v>
      </c>
      <c r="U14" s="8">
        <v>1</v>
      </c>
      <c r="V14" s="8">
        <v>0</v>
      </c>
      <c r="W14" s="1">
        <v>0</v>
      </c>
      <c r="X14" s="1">
        <v>1</v>
      </c>
      <c r="Y14" s="1" t="s">
        <v>77</v>
      </c>
      <c r="Z14" s="1" t="s">
        <v>77</v>
      </c>
      <c r="AA14" s="1" t="s">
        <v>78</v>
      </c>
      <c r="AB14" s="1">
        <v>5</v>
      </c>
      <c r="AC14" s="1">
        <v>1</v>
      </c>
      <c r="AD14" s="1">
        <v>0</v>
      </c>
      <c r="AE14" s="1">
        <v>0</v>
      </c>
      <c r="AF14" s="1">
        <v>0</v>
      </c>
      <c r="AG14" s="1">
        <v>0</v>
      </c>
      <c r="AH14" s="1">
        <v>0</v>
      </c>
      <c r="AI14" s="1">
        <v>0</v>
      </c>
      <c r="AJ14" s="1">
        <v>0</v>
      </c>
      <c r="AK14" s="1">
        <v>5</v>
      </c>
      <c r="AL14" s="1">
        <v>0</v>
      </c>
      <c r="AM14" s="1">
        <v>0</v>
      </c>
      <c r="AN14" s="1">
        <v>1</v>
      </c>
      <c r="AO14" s="1">
        <v>1</v>
      </c>
      <c r="AP14" s="1">
        <v>0</v>
      </c>
      <c r="AQ14" s="1" t="s">
        <v>343</v>
      </c>
      <c r="AR14" s="1" t="s">
        <v>317</v>
      </c>
      <c r="AT14" s="1" t="s">
        <v>155</v>
      </c>
      <c r="AU14" s="1">
        <v>0</v>
      </c>
      <c r="AV14" s="1" t="s">
        <v>5</v>
      </c>
      <c r="AW14" s="1" t="s">
        <v>318</v>
      </c>
      <c r="AX14" s="1" t="s">
        <v>319</v>
      </c>
      <c r="AY14" s="1" t="s">
        <v>320</v>
      </c>
      <c r="BA14" s="1" t="s">
        <v>695</v>
      </c>
    </row>
    <row r="15" spans="1:53">
      <c r="B15" s="1">
        <v>2004</v>
      </c>
      <c r="C15" s="1">
        <v>11</v>
      </c>
      <c r="D15" s="1">
        <v>21</v>
      </c>
      <c r="E15" s="1" t="s">
        <v>542</v>
      </c>
      <c r="F15" s="1" t="s">
        <v>688</v>
      </c>
      <c r="G15" s="1" t="s">
        <v>689</v>
      </c>
      <c r="H15" s="1">
        <v>36</v>
      </c>
      <c r="I15" s="8" t="s">
        <v>819</v>
      </c>
      <c r="J15" s="8" t="s">
        <v>816</v>
      </c>
      <c r="K15" s="8" t="s">
        <v>383</v>
      </c>
      <c r="L15" s="8" t="s">
        <v>384</v>
      </c>
      <c r="M15" s="8"/>
      <c r="N15" s="8"/>
      <c r="O15" s="8"/>
      <c r="P15" s="8"/>
      <c r="Q15" s="8"/>
      <c r="R15" s="8">
        <v>6</v>
      </c>
      <c r="S15" s="8">
        <v>6</v>
      </c>
      <c r="T15" s="8">
        <v>2</v>
      </c>
      <c r="U15" s="8">
        <v>0</v>
      </c>
      <c r="V15" s="8">
        <v>0</v>
      </c>
      <c r="W15" s="1">
        <v>0</v>
      </c>
      <c r="X15" s="1">
        <v>0</v>
      </c>
      <c r="Y15" s="1">
        <v>1</v>
      </c>
      <c r="Z15" s="1">
        <v>1</v>
      </c>
      <c r="AA15" s="1" t="s">
        <v>312</v>
      </c>
      <c r="AB15" s="1">
        <v>6</v>
      </c>
      <c r="AC15" s="1">
        <v>0</v>
      </c>
      <c r="AD15" s="1">
        <v>1</v>
      </c>
      <c r="AE15" s="1">
        <v>0</v>
      </c>
      <c r="AF15" s="1">
        <v>0</v>
      </c>
      <c r="AG15" s="1">
        <v>0</v>
      </c>
      <c r="AH15" s="1">
        <v>0</v>
      </c>
      <c r="AI15" s="1">
        <v>0</v>
      </c>
      <c r="AJ15" s="1">
        <v>0</v>
      </c>
      <c r="AK15" s="1">
        <v>5</v>
      </c>
      <c r="AL15" s="1">
        <v>1</v>
      </c>
      <c r="AM15" s="1">
        <v>0.16666666666666666</v>
      </c>
      <c r="AN15" s="1">
        <v>0.83333333333333337</v>
      </c>
      <c r="AO15" s="1">
        <v>0</v>
      </c>
      <c r="AP15" s="1">
        <v>0</v>
      </c>
      <c r="AQ15" s="1" t="s">
        <v>690</v>
      </c>
      <c r="AR15" s="1" t="s">
        <v>313</v>
      </c>
      <c r="AS15" s="1" t="s">
        <v>691</v>
      </c>
      <c r="AT15" s="1" t="s">
        <v>314</v>
      </c>
      <c r="AU15" s="1">
        <v>0</v>
      </c>
      <c r="AV15" s="1" t="s">
        <v>6</v>
      </c>
      <c r="AW15" s="1" t="s">
        <v>315</v>
      </c>
      <c r="AX15" s="1" t="s">
        <v>692</v>
      </c>
      <c r="AY15" s="1" t="s">
        <v>316</v>
      </c>
    </row>
    <row r="16" spans="1:53">
      <c r="B16" s="1">
        <v>2004</v>
      </c>
      <c r="C16" s="1">
        <v>12</v>
      </c>
      <c r="D16" s="1">
        <v>8</v>
      </c>
      <c r="E16" s="1" t="s">
        <v>681</v>
      </c>
      <c r="F16" s="1" t="s">
        <v>682</v>
      </c>
      <c r="G16" s="1" t="s">
        <v>683</v>
      </c>
      <c r="H16" s="1">
        <v>25</v>
      </c>
      <c r="I16" s="8" t="s">
        <v>814</v>
      </c>
      <c r="J16" s="8" t="s">
        <v>816</v>
      </c>
      <c r="K16" s="8" t="s">
        <v>383</v>
      </c>
      <c r="L16" s="8" t="s">
        <v>384</v>
      </c>
      <c r="M16" s="8"/>
      <c r="N16" s="8"/>
      <c r="O16" s="8"/>
      <c r="P16" s="8"/>
      <c r="Q16" s="8"/>
      <c r="R16" s="8">
        <v>4</v>
      </c>
      <c r="S16" s="8">
        <v>4</v>
      </c>
      <c r="T16" s="8">
        <v>3</v>
      </c>
      <c r="U16" s="8">
        <v>0</v>
      </c>
      <c r="V16" s="8">
        <v>1</v>
      </c>
      <c r="W16" s="1">
        <v>0</v>
      </c>
      <c r="X16" s="1">
        <v>0</v>
      </c>
      <c r="Y16" s="1" t="s">
        <v>77</v>
      </c>
      <c r="Z16" s="1" t="s">
        <v>77</v>
      </c>
      <c r="AA16" s="1" t="s">
        <v>306</v>
      </c>
      <c r="AB16" s="1">
        <v>4</v>
      </c>
      <c r="AC16" s="1">
        <v>1</v>
      </c>
      <c r="AD16" s="1">
        <v>0</v>
      </c>
      <c r="AE16" s="1">
        <v>0</v>
      </c>
      <c r="AF16" s="1">
        <v>0</v>
      </c>
      <c r="AG16" s="1">
        <v>0</v>
      </c>
      <c r="AH16" s="1">
        <v>0</v>
      </c>
      <c r="AI16" s="1">
        <v>0</v>
      </c>
      <c r="AJ16" s="1">
        <v>1</v>
      </c>
      <c r="AK16" s="1">
        <v>4</v>
      </c>
      <c r="AL16" s="1">
        <v>0</v>
      </c>
      <c r="AM16" s="1">
        <v>0</v>
      </c>
      <c r="AN16" s="1">
        <v>1</v>
      </c>
      <c r="AO16" s="1">
        <v>0</v>
      </c>
      <c r="AP16" s="1">
        <v>1</v>
      </c>
      <c r="AQ16" s="1" t="s">
        <v>684</v>
      </c>
      <c r="AR16" s="1" t="s">
        <v>307</v>
      </c>
      <c r="AS16" s="1" t="s">
        <v>685</v>
      </c>
      <c r="AT16" s="1" t="s">
        <v>308</v>
      </c>
      <c r="AU16" s="1">
        <v>1</v>
      </c>
      <c r="AV16" s="1" t="s">
        <v>309</v>
      </c>
      <c r="AW16" s="1" t="s">
        <v>310</v>
      </c>
      <c r="AX16" s="1" t="s">
        <v>686</v>
      </c>
      <c r="AY16" s="1" t="s">
        <v>687</v>
      </c>
      <c r="AZ16" s="1" t="s">
        <v>311</v>
      </c>
    </row>
    <row r="17" spans="2:54">
      <c r="B17" s="1">
        <v>2005</v>
      </c>
      <c r="C17" s="1">
        <v>3</v>
      </c>
      <c r="D17" s="1">
        <v>12</v>
      </c>
      <c r="E17" s="1" t="s">
        <v>542</v>
      </c>
      <c r="F17" s="1" t="s">
        <v>674</v>
      </c>
      <c r="G17" s="1" t="s">
        <v>675</v>
      </c>
      <c r="H17" s="1">
        <v>45</v>
      </c>
      <c r="I17" s="8" t="s">
        <v>814</v>
      </c>
      <c r="J17" s="8" t="s">
        <v>816</v>
      </c>
      <c r="K17" s="8" t="s">
        <v>678</v>
      </c>
      <c r="L17" s="8" t="s">
        <v>384</v>
      </c>
      <c r="M17" s="8" t="s">
        <v>679</v>
      </c>
      <c r="N17" s="8" t="s">
        <v>680</v>
      </c>
      <c r="O17" s="8"/>
      <c r="P17" s="8"/>
      <c r="Q17" s="8"/>
      <c r="R17" s="8">
        <v>7</v>
      </c>
      <c r="S17" s="8">
        <v>7</v>
      </c>
      <c r="T17" s="8">
        <v>4</v>
      </c>
      <c r="U17" s="8">
        <v>1</v>
      </c>
      <c r="V17" s="8">
        <v>0</v>
      </c>
      <c r="W17" s="1">
        <v>0</v>
      </c>
      <c r="X17" s="1">
        <v>0</v>
      </c>
      <c r="Y17" s="1">
        <v>1</v>
      </c>
      <c r="Z17" s="1">
        <v>0</v>
      </c>
      <c r="AA17" s="1" t="s">
        <v>300</v>
      </c>
      <c r="AB17" s="1">
        <v>7</v>
      </c>
      <c r="AC17" s="1">
        <v>1</v>
      </c>
      <c r="AD17" s="1">
        <v>0</v>
      </c>
      <c r="AE17" s="1">
        <v>0</v>
      </c>
      <c r="AF17" s="1">
        <v>0</v>
      </c>
      <c r="AG17" s="1">
        <v>0</v>
      </c>
      <c r="AH17" s="1">
        <v>0</v>
      </c>
      <c r="AI17" s="1">
        <v>0</v>
      </c>
      <c r="AJ17" s="1">
        <v>1</v>
      </c>
      <c r="AK17" s="1">
        <v>6</v>
      </c>
      <c r="AL17" s="1">
        <v>1</v>
      </c>
      <c r="AM17" s="1">
        <v>0.14285714285714285</v>
      </c>
      <c r="AN17" s="1">
        <v>0.8571428571428571</v>
      </c>
      <c r="AO17" s="1">
        <v>1</v>
      </c>
      <c r="AP17" s="1">
        <v>0</v>
      </c>
      <c r="AQ17" s="1" t="s">
        <v>676</v>
      </c>
      <c r="AR17" s="1" t="s">
        <v>301</v>
      </c>
      <c r="AT17" s="1" t="s">
        <v>302</v>
      </c>
      <c r="AU17" s="1">
        <v>0</v>
      </c>
      <c r="AV17" s="1" t="s">
        <v>5</v>
      </c>
      <c r="AW17" s="1" t="s">
        <v>303</v>
      </c>
      <c r="AX17" s="1" t="s">
        <v>677</v>
      </c>
      <c r="AY17" s="1" t="s">
        <v>304</v>
      </c>
      <c r="AZ17" s="1" t="s">
        <v>305</v>
      </c>
    </row>
    <row r="18" spans="2:54">
      <c r="B18" s="1">
        <v>2005</v>
      </c>
      <c r="C18" s="1">
        <v>3</v>
      </c>
      <c r="D18" s="1">
        <v>21</v>
      </c>
      <c r="E18" s="1" t="s">
        <v>536</v>
      </c>
      <c r="F18" s="1" t="s">
        <v>670</v>
      </c>
      <c r="G18" s="1" t="s">
        <v>671</v>
      </c>
      <c r="H18" s="1">
        <v>16</v>
      </c>
      <c r="I18" s="1" t="s">
        <v>824</v>
      </c>
      <c r="J18" s="1" t="s">
        <v>816</v>
      </c>
      <c r="K18" s="8" t="s">
        <v>383</v>
      </c>
      <c r="L18" s="8" t="s">
        <v>384</v>
      </c>
      <c r="M18" s="8"/>
      <c r="N18" s="8"/>
      <c r="O18" s="8"/>
      <c r="P18" s="8"/>
      <c r="Q18" s="8"/>
      <c r="R18" s="8">
        <v>9</v>
      </c>
      <c r="S18" s="8">
        <v>7</v>
      </c>
      <c r="T18" s="8">
        <v>5</v>
      </c>
      <c r="U18" s="8">
        <v>1</v>
      </c>
      <c r="V18" s="8">
        <v>0</v>
      </c>
      <c r="W18" s="1">
        <v>0</v>
      </c>
      <c r="X18" s="1">
        <v>1</v>
      </c>
      <c r="Y18" s="1" t="s">
        <v>77</v>
      </c>
      <c r="Z18" s="1" t="s">
        <v>77</v>
      </c>
      <c r="AA18" s="1" t="s">
        <v>78</v>
      </c>
      <c r="AB18" s="1">
        <v>9</v>
      </c>
      <c r="AC18" s="1">
        <v>1</v>
      </c>
      <c r="AD18" s="1">
        <v>0</v>
      </c>
      <c r="AE18" s="1">
        <v>1</v>
      </c>
      <c r="AF18" s="1">
        <v>0</v>
      </c>
      <c r="AG18" s="1">
        <v>1</v>
      </c>
      <c r="AH18" s="1">
        <v>0</v>
      </c>
      <c r="AI18" s="1">
        <v>0</v>
      </c>
      <c r="AJ18" s="1">
        <v>1</v>
      </c>
      <c r="AK18" s="1">
        <v>4</v>
      </c>
      <c r="AL18" s="1">
        <v>5</v>
      </c>
      <c r="AM18" s="1">
        <v>0.55555555555555558</v>
      </c>
      <c r="AN18" s="1">
        <v>0.44444444444444442</v>
      </c>
      <c r="AO18" s="1">
        <v>1</v>
      </c>
      <c r="AP18" s="1">
        <v>0</v>
      </c>
      <c r="AQ18" s="1" t="s">
        <v>672</v>
      </c>
      <c r="AR18" s="1" t="s">
        <v>295</v>
      </c>
      <c r="AT18" s="1" t="s">
        <v>296</v>
      </c>
      <c r="AU18" s="1">
        <v>1</v>
      </c>
      <c r="AV18" s="1" t="s">
        <v>297</v>
      </c>
      <c r="AW18" s="1" t="s">
        <v>298</v>
      </c>
      <c r="AX18" s="1" t="s">
        <v>673</v>
      </c>
      <c r="AY18" s="1" t="s">
        <v>299</v>
      </c>
    </row>
    <row r="19" spans="2:54">
      <c r="B19" s="1">
        <v>2006</v>
      </c>
      <c r="C19" s="1">
        <v>1</v>
      </c>
      <c r="D19" s="1">
        <v>30</v>
      </c>
      <c r="E19" s="1" t="s">
        <v>382</v>
      </c>
      <c r="F19" s="1" t="s">
        <v>668</v>
      </c>
      <c r="G19" s="1" t="s">
        <v>288</v>
      </c>
      <c r="H19" s="1">
        <v>44</v>
      </c>
      <c r="I19" s="8" t="s">
        <v>814</v>
      </c>
      <c r="J19" s="8" t="s">
        <v>825</v>
      </c>
      <c r="K19" s="8" t="s">
        <v>383</v>
      </c>
      <c r="L19" s="8" t="s">
        <v>384</v>
      </c>
      <c r="M19" s="8"/>
      <c r="N19" s="8"/>
      <c r="O19" s="8"/>
      <c r="P19" s="8"/>
      <c r="Q19" s="8"/>
      <c r="R19" s="8">
        <v>7</v>
      </c>
      <c r="S19" s="8">
        <v>7</v>
      </c>
      <c r="T19" s="8">
        <v>0</v>
      </c>
      <c r="U19" s="8">
        <v>1</v>
      </c>
      <c r="V19" s="8">
        <v>0</v>
      </c>
      <c r="W19" s="1">
        <v>0</v>
      </c>
      <c r="X19" s="1">
        <v>0</v>
      </c>
      <c r="Y19" s="1">
        <v>1</v>
      </c>
      <c r="Z19" s="1">
        <v>1</v>
      </c>
      <c r="AA19" s="1" t="s">
        <v>289</v>
      </c>
      <c r="AB19" s="1">
        <v>7</v>
      </c>
      <c r="AC19" s="1">
        <v>1</v>
      </c>
      <c r="AD19" s="1">
        <v>0</v>
      </c>
      <c r="AE19" s="1">
        <v>0</v>
      </c>
      <c r="AF19" s="1">
        <v>0</v>
      </c>
      <c r="AG19" s="1">
        <v>0</v>
      </c>
      <c r="AH19" s="1">
        <v>0</v>
      </c>
      <c r="AI19" s="1">
        <v>0</v>
      </c>
      <c r="AJ19" s="1">
        <v>1</v>
      </c>
      <c r="AK19" s="1">
        <v>1</v>
      </c>
      <c r="AL19" s="1">
        <v>6</v>
      </c>
      <c r="AM19" s="1">
        <v>0.8571428571428571</v>
      </c>
      <c r="AN19" s="1">
        <v>0.14285714285714285</v>
      </c>
      <c r="AO19" s="1">
        <v>1</v>
      </c>
      <c r="AP19" s="1">
        <v>0</v>
      </c>
      <c r="AQ19" s="1" t="s">
        <v>343</v>
      </c>
      <c r="AR19" s="1" t="s">
        <v>290</v>
      </c>
      <c r="AT19" s="1" t="s">
        <v>291</v>
      </c>
      <c r="AU19" s="1">
        <v>1</v>
      </c>
      <c r="AV19" s="1" t="s">
        <v>5</v>
      </c>
      <c r="AW19" s="1" t="s">
        <v>292</v>
      </c>
      <c r="AX19" s="1" t="s">
        <v>669</v>
      </c>
      <c r="AY19" s="1" t="s">
        <v>293</v>
      </c>
      <c r="AZ19" s="1" t="s">
        <v>294</v>
      </c>
    </row>
    <row r="20" spans="2:54">
      <c r="B20" s="1">
        <v>2006</v>
      </c>
      <c r="C20" s="1">
        <v>3</v>
      </c>
      <c r="D20" s="1">
        <v>24</v>
      </c>
      <c r="E20" s="1" t="s">
        <v>95</v>
      </c>
      <c r="F20" s="1" t="s">
        <v>664</v>
      </c>
      <c r="G20" s="1" t="s">
        <v>665</v>
      </c>
      <c r="H20" s="1">
        <v>28</v>
      </c>
      <c r="I20" s="8" t="s">
        <v>814</v>
      </c>
      <c r="J20" s="8" t="s">
        <v>816</v>
      </c>
      <c r="K20" s="8" t="s">
        <v>383</v>
      </c>
      <c r="L20" s="8" t="s">
        <v>384</v>
      </c>
      <c r="M20" s="8"/>
      <c r="N20" s="8"/>
      <c r="O20" s="8"/>
      <c r="P20" s="8"/>
      <c r="Q20" s="8"/>
      <c r="R20" s="8">
        <v>6</v>
      </c>
      <c r="S20" s="8">
        <v>6</v>
      </c>
      <c r="T20" s="8">
        <v>3</v>
      </c>
      <c r="U20" s="8">
        <v>1</v>
      </c>
      <c r="V20" s="8">
        <v>0</v>
      </c>
      <c r="W20" s="1">
        <v>0</v>
      </c>
      <c r="X20" s="1">
        <v>1</v>
      </c>
      <c r="Y20" s="1" t="s">
        <v>77</v>
      </c>
      <c r="Z20" s="1" t="s">
        <v>77</v>
      </c>
      <c r="AA20" s="1" t="s">
        <v>281</v>
      </c>
      <c r="AB20" s="1">
        <v>6</v>
      </c>
      <c r="AC20" s="1">
        <v>1</v>
      </c>
      <c r="AD20" s="1">
        <v>0</v>
      </c>
      <c r="AE20" s="1">
        <v>1</v>
      </c>
      <c r="AF20" s="1">
        <v>0</v>
      </c>
      <c r="AG20" s="1">
        <v>1</v>
      </c>
      <c r="AH20" s="1">
        <v>0</v>
      </c>
      <c r="AI20" s="1">
        <v>0</v>
      </c>
      <c r="AJ20" s="1">
        <v>0</v>
      </c>
      <c r="AK20" s="1">
        <v>4</v>
      </c>
      <c r="AL20" s="1">
        <v>2</v>
      </c>
      <c r="AM20" s="1">
        <v>0.33333333333333331</v>
      </c>
      <c r="AN20" s="1">
        <v>0.66666666666666663</v>
      </c>
      <c r="AO20" s="1">
        <v>1</v>
      </c>
      <c r="AP20" s="1">
        <v>0</v>
      </c>
      <c r="AQ20" s="1" t="s">
        <v>666</v>
      </c>
      <c r="AR20" s="1" t="s">
        <v>282</v>
      </c>
      <c r="AT20" s="1" t="s">
        <v>283</v>
      </c>
      <c r="AU20" s="1">
        <v>0</v>
      </c>
      <c r="AV20" s="1" t="s">
        <v>284</v>
      </c>
      <c r="AW20" s="1" t="s">
        <v>285</v>
      </c>
      <c r="AX20" s="1" t="s">
        <v>667</v>
      </c>
      <c r="AY20" s="1" t="s">
        <v>286</v>
      </c>
      <c r="AZ20" s="1" t="s">
        <v>287</v>
      </c>
    </row>
    <row r="21" spans="2:54">
      <c r="B21" s="1">
        <v>2006</v>
      </c>
      <c r="C21" s="1">
        <v>10</v>
      </c>
      <c r="D21" s="1">
        <v>2</v>
      </c>
      <c r="E21" s="1" t="s">
        <v>41</v>
      </c>
      <c r="F21" s="1" t="s">
        <v>659</v>
      </c>
      <c r="G21" s="1" t="s">
        <v>660</v>
      </c>
      <c r="H21" s="1">
        <v>33</v>
      </c>
      <c r="I21" s="8" t="s">
        <v>814</v>
      </c>
      <c r="J21" s="8" t="s">
        <v>816</v>
      </c>
      <c r="K21" s="8" t="s">
        <v>383</v>
      </c>
      <c r="L21" s="8" t="s">
        <v>384</v>
      </c>
      <c r="M21" s="8"/>
      <c r="N21" s="8"/>
      <c r="O21" s="8"/>
      <c r="P21" s="8"/>
      <c r="Q21" s="8"/>
      <c r="R21" s="8">
        <v>5</v>
      </c>
      <c r="S21" s="8">
        <v>5</v>
      </c>
      <c r="T21" s="8">
        <v>5</v>
      </c>
      <c r="U21" s="8">
        <v>1</v>
      </c>
      <c r="V21" s="8">
        <v>0</v>
      </c>
      <c r="W21" s="1">
        <v>0</v>
      </c>
      <c r="X21" s="1">
        <v>1</v>
      </c>
      <c r="Y21" s="1" t="s">
        <v>77</v>
      </c>
      <c r="Z21" s="1" t="s">
        <v>77</v>
      </c>
      <c r="AA21" s="1" t="s">
        <v>273</v>
      </c>
      <c r="AB21" s="1">
        <v>5</v>
      </c>
      <c r="AC21" s="1">
        <v>1</v>
      </c>
      <c r="AD21" s="1">
        <v>1</v>
      </c>
      <c r="AE21" s="1">
        <v>1</v>
      </c>
      <c r="AF21" s="1">
        <v>0</v>
      </c>
      <c r="AG21" s="1">
        <v>0</v>
      </c>
      <c r="AH21" s="1">
        <v>1</v>
      </c>
      <c r="AI21" s="1">
        <v>0</v>
      </c>
      <c r="AJ21" s="1">
        <v>1</v>
      </c>
      <c r="AK21" s="1">
        <v>0</v>
      </c>
      <c r="AL21" s="1">
        <v>5</v>
      </c>
      <c r="AM21" s="1">
        <v>1</v>
      </c>
      <c r="AN21" s="1">
        <v>0</v>
      </c>
      <c r="AO21" s="1">
        <v>1</v>
      </c>
      <c r="AP21" s="1">
        <v>0</v>
      </c>
      <c r="AQ21" s="1" t="s">
        <v>661</v>
      </c>
      <c r="AR21" s="1" t="s">
        <v>274</v>
      </c>
      <c r="AT21" s="1" t="s">
        <v>275</v>
      </c>
      <c r="AU21" s="1">
        <v>0</v>
      </c>
      <c r="AV21" s="1" t="s">
        <v>276</v>
      </c>
      <c r="AW21" s="1" t="s">
        <v>277</v>
      </c>
      <c r="AX21" s="1" t="s">
        <v>662</v>
      </c>
      <c r="AY21" s="1" t="s">
        <v>663</v>
      </c>
      <c r="AZ21" s="1" t="s">
        <v>278</v>
      </c>
      <c r="BA21" s="1" t="s">
        <v>279</v>
      </c>
      <c r="BB21" s="1" t="s">
        <v>280</v>
      </c>
    </row>
    <row r="22" spans="2:54">
      <c r="B22" s="1">
        <v>2007</v>
      </c>
      <c r="C22" s="1">
        <v>2</v>
      </c>
      <c r="D22" s="1">
        <v>12</v>
      </c>
      <c r="E22" s="1" t="s">
        <v>653</v>
      </c>
      <c r="F22" s="1" t="s">
        <v>654</v>
      </c>
      <c r="G22" s="1" t="s">
        <v>267</v>
      </c>
      <c r="H22" s="1">
        <v>19</v>
      </c>
      <c r="I22" s="8" t="s">
        <v>814</v>
      </c>
      <c r="J22" s="8" t="s">
        <v>816</v>
      </c>
      <c r="K22" s="8" t="s">
        <v>449</v>
      </c>
      <c r="L22" s="8" t="s">
        <v>775</v>
      </c>
      <c r="M22" s="8" t="s">
        <v>658</v>
      </c>
      <c r="N22" s="8"/>
      <c r="O22" s="8"/>
      <c r="P22" s="8"/>
      <c r="Q22" s="8"/>
      <c r="R22" s="8">
        <v>5</v>
      </c>
      <c r="S22" s="8">
        <v>5</v>
      </c>
      <c r="T22" s="8">
        <v>4</v>
      </c>
      <c r="U22" s="8">
        <v>0</v>
      </c>
      <c r="V22" s="8">
        <v>1</v>
      </c>
      <c r="W22" s="1">
        <v>0</v>
      </c>
      <c r="X22" s="1">
        <v>1</v>
      </c>
      <c r="Y22" s="1" t="s">
        <v>77</v>
      </c>
      <c r="Z22" s="1" t="s">
        <v>77</v>
      </c>
      <c r="AA22" s="1" t="s">
        <v>78</v>
      </c>
      <c r="AB22" s="1">
        <v>5</v>
      </c>
      <c r="AC22" s="1">
        <v>1</v>
      </c>
      <c r="AD22" s="1">
        <v>0</v>
      </c>
      <c r="AE22" s="1">
        <v>1</v>
      </c>
      <c r="AF22" s="1">
        <v>0</v>
      </c>
      <c r="AG22" s="1">
        <v>1</v>
      </c>
      <c r="AH22" s="1">
        <v>0</v>
      </c>
      <c r="AI22" s="1">
        <v>0</v>
      </c>
      <c r="AJ22" s="1">
        <v>1</v>
      </c>
      <c r="AK22" s="1">
        <v>2</v>
      </c>
      <c r="AL22" s="1">
        <v>3</v>
      </c>
      <c r="AM22" s="1">
        <v>0.6</v>
      </c>
      <c r="AN22" s="1">
        <v>0.4</v>
      </c>
      <c r="AO22" s="1">
        <v>0</v>
      </c>
      <c r="AP22" s="1">
        <v>1</v>
      </c>
      <c r="AQ22" s="1" t="s">
        <v>636</v>
      </c>
      <c r="AR22" s="1" t="s">
        <v>268</v>
      </c>
      <c r="AT22" s="1" t="s">
        <v>269</v>
      </c>
      <c r="AU22" s="1">
        <v>0</v>
      </c>
      <c r="AV22" s="1" t="s">
        <v>270</v>
      </c>
      <c r="AW22" s="1" t="s">
        <v>271</v>
      </c>
      <c r="AX22" s="1" t="s">
        <v>655</v>
      </c>
      <c r="AY22" s="1" t="s">
        <v>656</v>
      </c>
      <c r="AZ22" s="1" t="s">
        <v>272</v>
      </c>
      <c r="BA22" s="1" t="s">
        <v>657</v>
      </c>
    </row>
    <row r="23" spans="2:54">
      <c r="B23" s="1">
        <v>2007</v>
      </c>
      <c r="C23" s="1">
        <v>4</v>
      </c>
      <c r="D23" s="1">
        <v>16</v>
      </c>
      <c r="E23" s="1" t="s">
        <v>643</v>
      </c>
      <c r="F23" s="1" t="s">
        <v>644</v>
      </c>
      <c r="G23" s="1" t="s">
        <v>645</v>
      </c>
      <c r="H23" s="1">
        <v>23</v>
      </c>
      <c r="I23" s="8" t="s">
        <v>819</v>
      </c>
      <c r="J23" s="8" t="s">
        <v>816</v>
      </c>
      <c r="K23" s="8" t="s">
        <v>648</v>
      </c>
      <c r="L23" s="8" t="s">
        <v>649</v>
      </c>
      <c r="M23" s="8" t="s">
        <v>650</v>
      </c>
      <c r="N23" s="8"/>
      <c r="O23" s="8" t="s">
        <v>651</v>
      </c>
      <c r="P23" s="8" t="s">
        <v>652</v>
      </c>
      <c r="Q23" s="8"/>
      <c r="R23" s="8">
        <v>32</v>
      </c>
      <c r="S23" s="8">
        <v>32</v>
      </c>
      <c r="T23" s="8">
        <v>25</v>
      </c>
      <c r="U23" s="8">
        <v>1</v>
      </c>
      <c r="V23" s="8">
        <v>0</v>
      </c>
      <c r="W23" s="1">
        <v>0</v>
      </c>
      <c r="X23" s="1">
        <v>1</v>
      </c>
      <c r="Y23" s="1">
        <v>1</v>
      </c>
      <c r="Z23" s="1">
        <v>1</v>
      </c>
      <c r="AA23" s="1" t="s">
        <v>260</v>
      </c>
      <c r="AB23" s="1">
        <v>32</v>
      </c>
      <c r="AC23" s="1">
        <v>1</v>
      </c>
      <c r="AD23" s="1">
        <v>0</v>
      </c>
      <c r="AE23" s="1">
        <v>0</v>
      </c>
      <c r="AF23" s="1">
        <v>0</v>
      </c>
      <c r="AG23" s="1">
        <v>0</v>
      </c>
      <c r="AH23" s="1">
        <v>0</v>
      </c>
      <c r="AI23" s="1">
        <v>0</v>
      </c>
      <c r="AJ23" s="1">
        <v>1</v>
      </c>
      <c r="AK23" s="1">
        <v>18</v>
      </c>
      <c r="AL23" s="1">
        <v>14</v>
      </c>
      <c r="AM23" s="1">
        <v>0.4375</v>
      </c>
      <c r="AN23" s="1">
        <v>0.5625</v>
      </c>
      <c r="AO23" s="1">
        <v>1</v>
      </c>
      <c r="AP23" s="1">
        <v>0</v>
      </c>
      <c r="AQ23" s="1" t="s">
        <v>238</v>
      </c>
      <c r="AR23" s="1" t="s">
        <v>261</v>
      </c>
      <c r="AT23" s="1" t="s">
        <v>262</v>
      </c>
      <c r="AU23" s="1">
        <v>1</v>
      </c>
      <c r="AV23" s="1" t="s">
        <v>263</v>
      </c>
      <c r="AW23" s="1" t="s">
        <v>264</v>
      </c>
      <c r="AX23" s="1" t="s">
        <v>646</v>
      </c>
      <c r="AY23" s="1" t="s">
        <v>647</v>
      </c>
      <c r="AZ23" s="1" t="s">
        <v>265</v>
      </c>
      <c r="BA23" s="1" t="s">
        <v>266</v>
      </c>
    </row>
    <row r="24" spans="2:54">
      <c r="B24" s="1">
        <v>2007</v>
      </c>
      <c r="C24" s="1">
        <v>10</v>
      </c>
      <c r="D24" s="1">
        <v>7</v>
      </c>
      <c r="E24" s="1" t="s">
        <v>542</v>
      </c>
      <c r="F24" s="1" t="s">
        <v>638</v>
      </c>
      <c r="G24" s="1" t="s">
        <v>639</v>
      </c>
      <c r="H24" s="1">
        <v>20</v>
      </c>
      <c r="I24" s="8" t="s">
        <v>814</v>
      </c>
      <c r="J24" s="8" t="s">
        <v>816</v>
      </c>
      <c r="K24" s="8" t="s">
        <v>383</v>
      </c>
      <c r="L24" s="8" t="s">
        <v>384</v>
      </c>
      <c r="M24" s="8"/>
      <c r="N24" s="8"/>
      <c r="O24" s="8"/>
      <c r="P24" s="8"/>
      <c r="Q24" s="8"/>
      <c r="R24" s="8">
        <v>6</v>
      </c>
      <c r="S24" s="8">
        <v>6</v>
      </c>
      <c r="T24" s="8">
        <v>1</v>
      </c>
      <c r="U24" s="8">
        <v>1</v>
      </c>
      <c r="V24" s="8">
        <v>0</v>
      </c>
      <c r="W24" s="1">
        <v>0</v>
      </c>
      <c r="X24" s="1">
        <v>0</v>
      </c>
      <c r="Y24" s="1">
        <v>1</v>
      </c>
      <c r="Z24" s="1">
        <v>1</v>
      </c>
      <c r="AA24" s="1" t="s">
        <v>254</v>
      </c>
      <c r="AB24" s="1">
        <v>6</v>
      </c>
      <c r="AC24" s="1">
        <v>0</v>
      </c>
      <c r="AD24" s="1">
        <v>1</v>
      </c>
      <c r="AE24" s="1">
        <v>0</v>
      </c>
      <c r="AF24" s="1">
        <v>0</v>
      </c>
      <c r="AG24" s="1">
        <v>0</v>
      </c>
      <c r="AH24" s="1">
        <v>0</v>
      </c>
      <c r="AI24" s="1">
        <v>0</v>
      </c>
      <c r="AJ24" s="1">
        <v>0</v>
      </c>
      <c r="AK24" s="1">
        <v>2</v>
      </c>
      <c r="AL24" s="1">
        <v>4</v>
      </c>
      <c r="AM24" s="1">
        <v>0.66666666666666663</v>
      </c>
      <c r="AN24" s="1">
        <v>0.33333333333333331</v>
      </c>
      <c r="AO24" s="1">
        <v>1</v>
      </c>
      <c r="AP24" s="1">
        <v>0</v>
      </c>
      <c r="AQ24" s="1" t="s">
        <v>640</v>
      </c>
      <c r="AR24" s="1" t="s">
        <v>255</v>
      </c>
      <c r="AT24" s="1" t="s">
        <v>256</v>
      </c>
      <c r="AU24" s="1">
        <v>0</v>
      </c>
      <c r="AV24" s="1" t="s">
        <v>257</v>
      </c>
      <c r="AW24" s="1" t="s">
        <v>258</v>
      </c>
      <c r="AX24" s="1" t="s">
        <v>641</v>
      </c>
      <c r="AY24" s="1" t="s">
        <v>259</v>
      </c>
      <c r="BA24" s="1" t="s">
        <v>642</v>
      </c>
    </row>
    <row r="25" spans="2:54">
      <c r="B25" s="1">
        <v>2007</v>
      </c>
      <c r="C25" s="1">
        <v>12</v>
      </c>
      <c r="D25" s="1">
        <v>5</v>
      </c>
      <c r="E25" s="1" t="s">
        <v>633</v>
      </c>
      <c r="F25" s="1" t="s">
        <v>634</v>
      </c>
      <c r="G25" s="1" t="s">
        <v>635</v>
      </c>
      <c r="H25" s="1">
        <v>19</v>
      </c>
      <c r="I25" s="8" t="s">
        <v>814</v>
      </c>
      <c r="J25" s="8" t="s">
        <v>816</v>
      </c>
      <c r="K25" s="8" t="s">
        <v>383</v>
      </c>
      <c r="L25" s="8" t="s">
        <v>384</v>
      </c>
      <c r="M25" s="8"/>
      <c r="N25" s="8"/>
      <c r="O25" s="8"/>
      <c r="P25" s="8"/>
      <c r="Q25" s="8"/>
      <c r="R25" s="8">
        <v>8</v>
      </c>
      <c r="S25" s="8">
        <v>8</v>
      </c>
      <c r="T25" s="8">
        <v>4</v>
      </c>
      <c r="U25" s="8">
        <v>1</v>
      </c>
      <c r="V25" s="8">
        <v>0</v>
      </c>
      <c r="W25" s="1">
        <v>0</v>
      </c>
      <c r="X25" s="1">
        <v>0</v>
      </c>
      <c r="Y25" s="1">
        <v>1</v>
      </c>
      <c r="Z25" s="1">
        <v>1</v>
      </c>
      <c r="AA25" s="1" t="s">
        <v>247</v>
      </c>
      <c r="AB25" s="1">
        <v>8</v>
      </c>
      <c r="AC25" s="1">
        <v>0</v>
      </c>
      <c r="AD25" s="1">
        <v>1</v>
      </c>
      <c r="AE25" s="1">
        <v>0</v>
      </c>
      <c r="AF25" s="1">
        <v>0</v>
      </c>
      <c r="AG25" s="1">
        <v>0</v>
      </c>
      <c r="AH25" s="1">
        <v>0</v>
      </c>
      <c r="AI25" s="1">
        <v>0</v>
      </c>
      <c r="AJ25" s="1">
        <v>1</v>
      </c>
      <c r="AK25" s="1">
        <v>3</v>
      </c>
      <c r="AL25" s="1">
        <v>5</v>
      </c>
      <c r="AM25" s="1">
        <v>0.625</v>
      </c>
      <c r="AN25" s="1">
        <v>0.375</v>
      </c>
      <c r="AO25" s="1">
        <v>1</v>
      </c>
      <c r="AP25" s="1">
        <v>0</v>
      </c>
      <c r="AQ25" s="1" t="s">
        <v>636</v>
      </c>
      <c r="AR25" s="1" t="s">
        <v>248</v>
      </c>
      <c r="AT25" s="1" t="s">
        <v>249</v>
      </c>
      <c r="AU25" s="1">
        <v>1</v>
      </c>
      <c r="AV25" s="1" t="s">
        <v>6</v>
      </c>
      <c r="AW25" s="1" t="s">
        <v>250</v>
      </c>
      <c r="AX25" s="1" t="s">
        <v>637</v>
      </c>
      <c r="AY25" s="1" t="s">
        <v>251</v>
      </c>
      <c r="AZ25" s="1" t="s">
        <v>252</v>
      </c>
      <c r="BA25" s="1" t="s">
        <v>253</v>
      </c>
    </row>
    <row r="26" spans="2:54">
      <c r="B26" s="1">
        <v>2008</v>
      </c>
      <c r="C26" s="1">
        <v>2</v>
      </c>
      <c r="D26" s="1">
        <v>7</v>
      </c>
      <c r="E26" s="8" t="s">
        <v>148</v>
      </c>
      <c r="F26" s="8" t="s">
        <v>630</v>
      </c>
      <c r="G26" s="8" t="s">
        <v>241</v>
      </c>
      <c r="H26" s="8">
        <v>52</v>
      </c>
      <c r="I26" s="8" t="s">
        <v>820</v>
      </c>
      <c r="J26" s="8" t="s">
        <v>816</v>
      </c>
      <c r="K26" s="8" t="s">
        <v>383</v>
      </c>
      <c r="L26" s="8" t="s">
        <v>384</v>
      </c>
      <c r="M26" s="8"/>
      <c r="N26" s="8"/>
      <c r="O26" s="8"/>
      <c r="P26" s="8"/>
      <c r="Q26" s="8"/>
      <c r="R26" s="8">
        <v>6</v>
      </c>
      <c r="S26" s="8">
        <v>6</v>
      </c>
      <c r="T26" s="8">
        <v>1</v>
      </c>
      <c r="U26" s="8">
        <v>0</v>
      </c>
      <c r="V26" s="8">
        <v>1</v>
      </c>
      <c r="W26" s="1">
        <v>0</v>
      </c>
      <c r="X26" s="1">
        <v>1</v>
      </c>
      <c r="Y26" s="1" t="s">
        <v>77</v>
      </c>
      <c r="Z26" s="1" t="s">
        <v>77</v>
      </c>
      <c r="AA26" s="1" t="s">
        <v>78</v>
      </c>
      <c r="AB26" s="1">
        <v>6</v>
      </c>
      <c r="AC26" s="1">
        <v>1</v>
      </c>
      <c r="AD26" s="1">
        <v>0</v>
      </c>
      <c r="AE26" s="1">
        <v>0</v>
      </c>
      <c r="AF26" s="1">
        <v>0</v>
      </c>
      <c r="AG26" s="1">
        <v>0</v>
      </c>
      <c r="AH26" s="1">
        <v>0</v>
      </c>
      <c r="AI26" s="1">
        <v>0</v>
      </c>
      <c r="AJ26" s="1">
        <v>0</v>
      </c>
      <c r="AK26" s="1">
        <v>5</v>
      </c>
      <c r="AL26" s="1">
        <v>1</v>
      </c>
      <c r="AM26" s="1">
        <v>0.16666666666666666</v>
      </c>
      <c r="AN26" s="1">
        <v>0.83333333333333337</v>
      </c>
      <c r="AO26" s="1">
        <v>0</v>
      </c>
      <c r="AP26" s="1">
        <v>1</v>
      </c>
      <c r="AQ26" s="1" t="s">
        <v>631</v>
      </c>
      <c r="AR26" s="1" t="s">
        <v>242</v>
      </c>
      <c r="AT26" s="1" t="s">
        <v>243</v>
      </c>
      <c r="AU26" s="1">
        <v>0</v>
      </c>
      <c r="AV26" s="1" t="s">
        <v>244</v>
      </c>
      <c r="AW26" s="1" t="s">
        <v>245</v>
      </c>
      <c r="AX26" s="1" t="s">
        <v>632</v>
      </c>
      <c r="AY26" s="1" t="s">
        <v>246</v>
      </c>
    </row>
    <row r="27" spans="2:54" s="7" customFormat="1">
      <c r="B27" s="7">
        <v>2008</v>
      </c>
      <c r="C27" s="7">
        <v>2</v>
      </c>
      <c r="D27" s="7">
        <v>14</v>
      </c>
      <c r="E27" s="8" t="s">
        <v>234</v>
      </c>
      <c r="F27" s="8" t="s">
        <v>235</v>
      </c>
      <c r="G27" s="8" t="s">
        <v>236</v>
      </c>
      <c r="H27" s="8">
        <v>27</v>
      </c>
      <c r="I27" s="8" t="s">
        <v>814</v>
      </c>
      <c r="J27" s="8" t="s">
        <v>816</v>
      </c>
      <c r="K27" s="8" t="s">
        <v>383</v>
      </c>
      <c r="L27" s="8" t="s">
        <v>384</v>
      </c>
      <c r="M27" s="8"/>
      <c r="N27" s="8"/>
      <c r="O27" s="8"/>
      <c r="P27" s="8"/>
      <c r="Q27" s="8"/>
      <c r="R27" s="8">
        <v>5</v>
      </c>
      <c r="S27" s="8">
        <v>5</v>
      </c>
      <c r="T27" s="8">
        <v>0</v>
      </c>
      <c r="U27" s="8">
        <v>1</v>
      </c>
      <c r="V27" s="8">
        <v>0</v>
      </c>
      <c r="W27" s="7">
        <v>0</v>
      </c>
      <c r="X27" s="7">
        <v>1</v>
      </c>
      <c r="Y27" s="7" t="s">
        <v>237</v>
      </c>
      <c r="Z27" s="7" t="s">
        <v>237</v>
      </c>
      <c r="AB27" s="7">
        <v>5</v>
      </c>
      <c r="AC27" s="7">
        <v>1</v>
      </c>
      <c r="AD27" s="7">
        <v>0</v>
      </c>
      <c r="AE27" s="7">
        <v>1</v>
      </c>
      <c r="AF27" s="7">
        <v>0</v>
      </c>
      <c r="AG27" s="7">
        <v>1</v>
      </c>
      <c r="AH27" s="7">
        <v>0</v>
      </c>
      <c r="AI27" s="7">
        <v>0</v>
      </c>
      <c r="AJ27" s="7">
        <v>1</v>
      </c>
      <c r="AK27" s="7">
        <v>1</v>
      </c>
      <c r="AL27" s="7">
        <v>4</v>
      </c>
      <c r="AM27" s="7">
        <v>0.8</v>
      </c>
      <c r="AN27" s="7">
        <v>0.2</v>
      </c>
      <c r="AO27" s="7">
        <v>1</v>
      </c>
      <c r="AP27" s="7">
        <v>0</v>
      </c>
      <c r="AQ27" s="7" t="s">
        <v>238</v>
      </c>
      <c r="AR27" s="7" t="s">
        <v>239</v>
      </c>
      <c r="AX27" s="7" t="s">
        <v>240</v>
      </c>
    </row>
    <row r="28" spans="2:54">
      <c r="B28" s="1">
        <v>2008</v>
      </c>
      <c r="C28" s="1">
        <v>6</v>
      </c>
      <c r="D28" s="1">
        <v>25</v>
      </c>
      <c r="E28" s="8" t="s">
        <v>625</v>
      </c>
      <c r="F28" s="8" t="s">
        <v>626</v>
      </c>
      <c r="G28" s="8" t="s">
        <v>627</v>
      </c>
      <c r="H28" s="8">
        <v>25</v>
      </c>
      <c r="I28" s="8" t="s">
        <v>814</v>
      </c>
      <c r="J28" s="8" t="s">
        <v>816</v>
      </c>
      <c r="K28" s="8" t="s">
        <v>383</v>
      </c>
      <c r="L28" s="8" t="s">
        <v>384</v>
      </c>
      <c r="M28" s="8"/>
      <c r="N28" s="8"/>
      <c r="O28" s="8"/>
      <c r="P28" s="8"/>
      <c r="Q28" s="8"/>
      <c r="R28" s="8">
        <v>5</v>
      </c>
      <c r="S28" s="8">
        <v>5</v>
      </c>
      <c r="T28" s="8">
        <v>1</v>
      </c>
      <c r="U28" s="8">
        <v>1</v>
      </c>
      <c r="V28" s="8">
        <v>0</v>
      </c>
      <c r="W28" s="1">
        <v>0</v>
      </c>
      <c r="X28" s="1">
        <v>0</v>
      </c>
      <c r="Y28" s="1" t="s">
        <v>77</v>
      </c>
      <c r="Z28" s="1" t="s">
        <v>77</v>
      </c>
      <c r="AA28" s="1" t="s">
        <v>78</v>
      </c>
      <c r="AB28" s="1">
        <v>5</v>
      </c>
      <c r="AC28" s="1">
        <v>1</v>
      </c>
      <c r="AD28" s="1">
        <v>0</v>
      </c>
      <c r="AE28" s="1">
        <v>0</v>
      </c>
      <c r="AF28" s="1">
        <v>0</v>
      </c>
      <c r="AG28" s="1">
        <v>0</v>
      </c>
      <c r="AH28" s="1">
        <v>0</v>
      </c>
      <c r="AI28" s="1">
        <v>0</v>
      </c>
      <c r="AJ28" s="1">
        <v>0</v>
      </c>
      <c r="AK28" s="1">
        <v>3</v>
      </c>
      <c r="AL28" s="1">
        <v>2</v>
      </c>
      <c r="AM28" s="1">
        <v>0.4</v>
      </c>
      <c r="AN28" s="1">
        <v>0.6</v>
      </c>
      <c r="AO28" s="1">
        <v>1</v>
      </c>
      <c r="AP28" s="1">
        <v>0</v>
      </c>
      <c r="AQ28" s="1" t="s">
        <v>623</v>
      </c>
      <c r="AR28" s="1" t="s">
        <v>230</v>
      </c>
      <c r="AT28" s="1" t="s">
        <v>231</v>
      </c>
      <c r="AU28" s="1">
        <v>0</v>
      </c>
      <c r="AV28" s="1" t="s">
        <v>232</v>
      </c>
      <c r="AW28" s="1" t="s">
        <v>233</v>
      </c>
      <c r="AX28" s="1" t="s">
        <v>628</v>
      </c>
      <c r="AY28" s="1" t="s">
        <v>629</v>
      </c>
    </row>
    <row r="29" spans="2:54">
      <c r="B29" s="1">
        <v>2009</v>
      </c>
      <c r="C29" s="1">
        <v>3</v>
      </c>
      <c r="D29" s="1">
        <v>29</v>
      </c>
      <c r="E29" s="1" t="s">
        <v>620</v>
      </c>
      <c r="F29" s="1" t="s">
        <v>621</v>
      </c>
      <c r="G29" s="1" t="s">
        <v>622</v>
      </c>
      <c r="H29" s="1">
        <v>45</v>
      </c>
      <c r="I29" s="8" t="s">
        <v>814</v>
      </c>
      <c r="J29" s="8" t="s">
        <v>816</v>
      </c>
      <c r="K29" s="8" t="s">
        <v>383</v>
      </c>
      <c r="L29" s="8" t="s">
        <v>384</v>
      </c>
      <c r="M29" s="8"/>
      <c r="N29" s="8"/>
      <c r="O29" s="8"/>
      <c r="P29" s="8"/>
      <c r="Q29" s="8"/>
      <c r="R29" s="8">
        <v>8</v>
      </c>
      <c r="S29" s="8">
        <v>8</v>
      </c>
      <c r="T29" s="8">
        <v>2</v>
      </c>
      <c r="U29" s="8">
        <v>0</v>
      </c>
      <c r="V29" s="8">
        <v>0</v>
      </c>
      <c r="W29" s="1">
        <v>0</v>
      </c>
      <c r="X29" s="1">
        <v>1</v>
      </c>
      <c r="Y29" s="1" t="s">
        <v>77</v>
      </c>
      <c r="Z29" s="1" t="s">
        <v>77</v>
      </c>
      <c r="AA29" s="1" t="s">
        <v>78</v>
      </c>
      <c r="AB29" s="1">
        <v>8</v>
      </c>
      <c r="AC29" s="1">
        <v>1</v>
      </c>
      <c r="AD29" s="1">
        <v>0</v>
      </c>
      <c r="AE29" s="1">
        <v>1</v>
      </c>
      <c r="AF29" s="1">
        <v>0</v>
      </c>
      <c r="AG29" s="1">
        <v>1</v>
      </c>
      <c r="AH29" s="1">
        <v>0</v>
      </c>
      <c r="AI29" s="1">
        <v>0</v>
      </c>
      <c r="AJ29" s="1">
        <v>1</v>
      </c>
      <c r="AK29" s="1">
        <v>3</v>
      </c>
      <c r="AL29" s="1">
        <v>5</v>
      </c>
      <c r="AM29" s="1">
        <v>0.625</v>
      </c>
      <c r="AN29" s="1">
        <v>0.375</v>
      </c>
      <c r="AO29" s="1">
        <v>0</v>
      </c>
      <c r="AP29" s="1">
        <v>0</v>
      </c>
      <c r="AQ29" s="1" t="s">
        <v>623</v>
      </c>
      <c r="AR29" s="1" t="s">
        <v>226</v>
      </c>
      <c r="AT29" s="1" t="s">
        <v>227</v>
      </c>
      <c r="AU29" s="1">
        <v>0</v>
      </c>
      <c r="AV29" s="1" t="s">
        <v>228</v>
      </c>
      <c r="AW29" s="1" t="s">
        <v>229</v>
      </c>
      <c r="AX29" s="1" t="s">
        <v>624</v>
      </c>
    </row>
    <row r="30" spans="2:54">
      <c r="B30" s="1">
        <v>2009</v>
      </c>
      <c r="C30" s="1">
        <v>4</v>
      </c>
      <c r="D30" s="1">
        <v>3</v>
      </c>
      <c r="E30" s="1" t="s">
        <v>517</v>
      </c>
      <c r="F30" s="1" t="s">
        <v>616</v>
      </c>
      <c r="G30" s="1" t="s">
        <v>221</v>
      </c>
      <c r="H30" s="1">
        <v>41</v>
      </c>
      <c r="I30" s="8" t="s">
        <v>819</v>
      </c>
      <c r="J30" s="8" t="s">
        <v>816</v>
      </c>
      <c r="K30" s="8" t="s">
        <v>383</v>
      </c>
      <c r="L30" s="8" t="s">
        <v>384</v>
      </c>
      <c r="M30" s="8"/>
      <c r="N30" s="8"/>
      <c r="O30" s="8"/>
      <c r="P30" s="8"/>
      <c r="Q30" s="8"/>
      <c r="R30" s="8">
        <v>13</v>
      </c>
      <c r="S30" s="8">
        <v>13</v>
      </c>
      <c r="T30" s="8">
        <v>4</v>
      </c>
      <c r="U30" s="8">
        <v>1</v>
      </c>
      <c r="V30" s="8">
        <v>0</v>
      </c>
      <c r="W30" s="1">
        <v>0</v>
      </c>
      <c r="X30" s="1">
        <v>1</v>
      </c>
      <c r="Y30" s="1">
        <v>1</v>
      </c>
      <c r="Z30" s="1">
        <v>1</v>
      </c>
      <c r="AA30" s="1" t="s">
        <v>222</v>
      </c>
      <c r="AB30" s="1">
        <v>13</v>
      </c>
      <c r="AC30" s="1">
        <v>1</v>
      </c>
      <c r="AD30" s="1">
        <v>0</v>
      </c>
      <c r="AE30" s="1">
        <v>0</v>
      </c>
      <c r="AF30" s="1">
        <v>0</v>
      </c>
      <c r="AG30" s="1">
        <v>0</v>
      </c>
      <c r="AH30" s="1">
        <v>0</v>
      </c>
      <c r="AI30" s="1">
        <v>0</v>
      </c>
      <c r="AJ30" s="1">
        <v>0</v>
      </c>
      <c r="AK30" s="1">
        <v>2</v>
      </c>
      <c r="AL30" s="1">
        <v>11</v>
      </c>
      <c r="AM30" s="1">
        <v>0.84615384615384615</v>
      </c>
      <c r="AN30" s="1">
        <v>0.15384615384615385</v>
      </c>
      <c r="AO30" s="1">
        <v>1</v>
      </c>
      <c r="AP30" s="1">
        <v>0</v>
      </c>
      <c r="AQ30" s="1" t="s">
        <v>617</v>
      </c>
      <c r="AR30" s="1" t="s">
        <v>223</v>
      </c>
      <c r="AT30" s="1" t="s">
        <v>224</v>
      </c>
      <c r="AU30" s="1">
        <v>0</v>
      </c>
      <c r="AV30" s="1" t="s">
        <v>5</v>
      </c>
      <c r="AW30" s="1" t="s">
        <v>225</v>
      </c>
      <c r="AX30" s="1" t="s">
        <v>618</v>
      </c>
      <c r="AY30" s="1" t="s">
        <v>619</v>
      </c>
    </row>
    <row r="31" spans="2:54">
      <c r="B31" s="1">
        <v>2009</v>
      </c>
      <c r="C31" s="1">
        <v>11</v>
      </c>
      <c r="D31" s="1">
        <v>5</v>
      </c>
      <c r="E31" s="1" t="s">
        <v>52</v>
      </c>
      <c r="F31" s="1" t="s">
        <v>608</v>
      </c>
      <c r="G31" s="1" t="s">
        <v>609</v>
      </c>
      <c r="H31" s="1">
        <v>39</v>
      </c>
      <c r="I31" s="1" t="s">
        <v>821</v>
      </c>
      <c r="J31" s="8" t="s">
        <v>816</v>
      </c>
      <c r="K31" s="8" t="s">
        <v>462</v>
      </c>
      <c r="L31" s="8" t="s">
        <v>775</v>
      </c>
      <c r="M31" s="8"/>
      <c r="N31" s="8"/>
      <c r="O31" s="8" t="s">
        <v>615</v>
      </c>
      <c r="P31" s="8"/>
      <c r="Q31" s="8"/>
      <c r="R31" s="8">
        <v>13</v>
      </c>
      <c r="S31" s="8">
        <v>13</v>
      </c>
      <c r="T31" s="8">
        <v>30</v>
      </c>
      <c r="U31" s="8">
        <v>0</v>
      </c>
      <c r="V31" s="8">
        <v>0</v>
      </c>
      <c r="W31" s="1">
        <v>0</v>
      </c>
      <c r="X31" s="1">
        <v>1</v>
      </c>
      <c r="Y31" s="1">
        <v>1</v>
      </c>
      <c r="Z31" s="1">
        <v>1</v>
      </c>
      <c r="AA31" s="1" t="s">
        <v>219</v>
      </c>
      <c r="AB31" s="1">
        <v>13</v>
      </c>
      <c r="AC31" s="1">
        <v>1</v>
      </c>
      <c r="AD31" s="1">
        <v>0</v>
      </c>
      <c r="AE31" s="1">
        <v>0</v>
      </c>
      <c r="AF31" s="1">
        <v>0</v>
      </c>
      <c r="AG31" s="1">
        <v>0</v>
      </c>
      <c r="AH31" s="1">
        <v>0</v>
      </c>
      <c r="AI31" s="1">
        <v>0</v>
      </c>
      <c r="AJ31" s="1">
        <v>1</v>
      </c>
      <c r="AK31" s="1">
        <v>10</v>
      </c>
      <c r="AL31" s="1">
        <v>3</v>
      </c>
      <c r="AM31" s="1">
        <v>0.23076923076923078</v>
      </c>
      <c r="AN31" s="1">
        <v>0.76923076923076927</v>
      </c>
      <c r="AO31" s="1">
        <v>0</v>
      </c>
      <c r="AP31" s="1">
        <v>0</v>
      </c>
      <c r="AQ31" s="1" t="s">
        <v>610</v>
      </c>
      <c r="AR31" s="1" t="s">
        <v>611</v>
      </c>
      <c r="AT31" s="1" t="s">
        <v>612</v>
      </c>
      <c r="AU31" s="1">
        <v>0</v>
      </c>
      <c r="AV31" s="1" t="s">
        <v>5</v>
      </c>
      <c r="AW31" s="1" t="s">
        <v>220</v>
      </c>
      <c r="AX31" s="1" t="s">
        <v>613</v>
      </c>
      <c r="AY31" s="1" t="s">
        <v>614</v>
      </c>
    </row>
    <row r="32" spans="2:54">
      <c r="B32" s="1">
        <v>2009</v>
      </c>
      <c r="C32" s="1">
        <v>11</v>
      </c>
      <c r="D32" s="1">
        <v>29</v>
      </c>
      <c r="E32" s="1" t="s">
        <v>95</v>
      </c>
      <c r="F32" s="1" t="s">
        <v>602</v>
      </c>
      <c r="G32" s="1" t="s">
        <v>603</v>
      </c>
      <c r="H32" s="1">
        <v>37</v>
      </c>
      <c r="I32" s="8" t="s">
        <v>820</v>
      </c>
      <c r="J32" s="8" t="s">
        <v>816</v>
      </c>
      <c r="K32" s="8" t="s">
        <v>383</v>
      </c>
      <c r="L32" s="8" t="s">
        <v>384</v>
      </c>
      <c r="M32" s="8"/>
      <c r="N32" s="8"/>
      <c r="O32" s="8"/>
      <c r="P32" s="8"/>
      <c r="Q32" s="8"/>
      <c r="R32" s="8">
        <v>4</v>
      </c>
      <c r="S32" s="8">
        <v>4</v>
      </c>
      <c r="T32" s="8">
        <v>0</v>
      </c>
      <c r="U32" s="8">
        <v>0</v>
      </c>
      <c r="V32" s="8" t="s">
        <v>604</v>
      </c>
      <c r="W32" s="1">
        <v>0</v>
      </c>
      <c r="X32" s="1">
        <v>1</v>
      </c>
      <c r="Y32" s="1" t="s">
        <v>77</v>
      </c>
      <c r="Z32" s="1" t="s">
        <v>77</v>
      </c>
      <c r="AA32" s="1" t="s">
        <v>78</v>
      </c>
      <c r="AB32" s="1">
        <v>4</v>
      </c>
      <c r="AC32" s="1">
        <v>1</v>
      </c>
      <c r="AD32" s="1">
        <v>0</v>
      </c>
      <c r="AE32" s="1">
        <v>0</v>
      </c>
      <c r="AF32" s="1">
        <v>0</v>
      </c>
      <c r="AG32" s="1">
        <v>0</v>
      </c>
      <c r="AH32" s="1">
        <v>0</v>
      </c>
      <c r="AI32" s="1">
        <v>0</v>
      </c>
      <c r="AJ32" s="1">
        <v>1</v>
      </c>
      <c r="AK32" s="1">
        <v>3</v>
      </c>
      <c r="AL32" s="1">
        <v>1</v>
      </c>
      <c r="AM32" s="1">
        <v>0.25</v>
      </c>
      <c r="AN32" s="1">
        <v>0.75</v>
      </c>
      <c r="AO32" s="1">
        <v>0</v>
      </c>
      <c r="AP32" s="1">
        <v>1</v>
      </c>
      <c r="AQ32" s="1" t="s">
        <v>605</v>
      </c>
      <c r="AR32" s="1" t="s">
        <v>216</v>
      </c>
      <c r="AT32" s="1" t="s">
        <v>217</v>
      </c>
      <c r="AU32" s="1">
        <v>0</v>
      </c>
      <c r="AV32" s="1" t="s">
        <v>5</v>
      </c>
      <c r="AW32" s="1" t="s">
        <v>218</v>
      </c>
      <c r="AX32" s="1" t="s">
        <v>606</v>
      </c>
      <c r="AY32" s="1" t="s">
        <v>607</v>
      </c>
    </row>
    <row r="33" spans="1:55">
      <c r="B33" s="1">
        <v>2010</v>
      </c>
      <c r="C33" s="1">
        <v>6</v>
      </c>
      <c r="D33" s="1">
        <v>6</v>
      </c>
      <c r="E33" s="1" t="s">
        <v>30</v>
      </c>
      <c r="F33" s="1" t="s">
        <v>597</v>
      </c>
      <c r="G33" s="1" t="s">
        <v>598</v>
      </c>
      <c r="H33" s="1">
        <v>37</v>
      </c>
      <c r="I33" s="8" t="s">
        <v>820</v>
      </c>
      <c r="J33" s="8" t="s">
        <v>816</v>
      </c>
      <c r="K33" s="8" t="s">
        <v>383</v>
      </c>
      <c r="L33" s="8" t="s">
        <v>384</v>
      </c>
      <c r="M33" s="8"/>
      <c r="N33" s="8"/>
      <c r="O33" s="8"/>
      <c r="P33" s="8"/>
      <c r="Q33" s="8"/>
      <c r="R33" s="8">
        <v>4</v>
      </c>
      <c r="S33" s="8">
        <v>4</v>
      </c>
      <c r="T33" s="8">
        <v>3</v>
      </c>
      <c r="U33" s="8">
        <v>1</v>
      </c>
      <c r="V33" s="8">
        <v>0</v>
      </c>
      <c r="W33" s="1">
        <v>0</v>
      </c>
      <c r="X33" s="1">
        <v>0</v>
      </c>
      <c r="Y33" s="1" t="s">
        <v>77</v>
      </c>
      <c r="Z33" s="1" t="s">
        <v>77</v>
      </c>
      <c r="AA33" s="1" t="s">
        <v>78</v>
      </c>
      <c r="AB33" s="1">
        <v>4</v>
      </c>
      <c r="AC33" s="1">
        <v>1</v>
      </c>
      <c r="AD33" s="1">
        <v>0</v>
      </c>
      <c r="AE33" s="1">
        <v>0</v>
      </c>
      <c r="AF33" s="1">
        <v>0</v>
      </c>
      <c r="AG33" s="1">
        <v>0</v>
      </c>
      <c r="AH33" s="1">
        <v>0</v>
      </c>
      <c r="AI33" s="1">
        <v>0</v>
      </c>
      <c r="AJ33" s="1">
        <v>0</v>
      </c>
      <c r="AK33" s="1">
        <v>0</v>
      </c>
      <c r="AL33" s="1">
        <v>4</v>
      </c>
      <c r="AM33" s="1">
        <v>1</v>
      </c>
      <c r="AN33" s="1">
        <v>0</v>
      </c>
      <c r="AO33" s="1">
        <v>1</v>
      </c>
      <c r="AP33" s="1">
        <v>0</v>
      </c>
      <c r="AQ33" s="1" t="s">
        <v>599</v>
      </c>
      <c r="AR33" s="1" t="s">
        <v>214</v>
      </c>
      <c r="AT33" s="1" t="s">
        <v>155</v>
      </c>
      <c r="AU33" s="1">
        <v>0</v>
      </c>
      <c r="AV33" s="1" t="s">
        <v>5</v>
      </c>
      <c r="AW33" s="1" t="s">
        <v>215</v>
      </c>
      <c r="AX33" s="1" t="s">
        <v>600</v>
      </c>
      <c r="AY33" s="1" t="s">
        <v>601</v>
      </c>
    </row>
    <row r="34" spans="1:55">
      <c r="B34" s="1">
        <v>2010</v>
      </c>
      <c r="C34" s="1">
        <v>8</v>
      </c>
      <c r="D34" s="1">
        <v>3</v>
      </c>
      <c r="E34" s="1" t="s">
        <v>524</v>
      </c>
      <c r="F34" s="1" t="s">
        <v>591</v>
      </c>
      <c r="G34" s="1" t="s">
        <v>592</v>
      </c>
      <c r="H34" s="1">
        <v>34</v>
      </c>
      <c r="I34" s="8" t="s">
        <v>820</v>
      </c>
      <c r="J34" s="8" t="s">
        <v>816</v>
      </c>
      <c r="K34" s="8" t="s">
        <v>383</v>
      </c>
      <c r="L34" s="8" t="s">
        <v>384</v>
      </c>
      <c r="M34" s="8"/>
      <c r="N34" s="8"/>
      <c r="O34" s="8"/>
      <c r="P34" s="8"/>
      <c r="Q34" s="8"/>
      <c r="R34" s="8">
        <v>8</v>
      </c>
      <c r="S34" s="8">
        <v>8</v>
      </c>
      <c r="T34" s="8">
        <v>2</v>
      </c>
      <c r="U34" s="8">
        <v>1</v>
      </c>
      <c r="V34" s="8">
        <v>0</v>
      </c>
      <c r="W34" s="1">
        <v>0</v>
      </c>
      <c r="X34" s="1">
        <v>1</v>
      </c>
      <c r="Y34" s="1">
        <v>1</v>
      </c>
      <c r="Z34" s="1">
        <v>1</v>
      </c>
      <c r="AA34" s="1" t="s">
        <v>211</v>
      </c>
      <c r="AB34" s="1">
        <v>8</v>
      </c>
      <c r="AC34" s="1">
        <v>1</v>
      </c>
      <c r="AD34" s="1">
        <v>0</v>
      </c>
      <c r="AE34" s="1">
        <v>0</v>
      </c>
      <c r="AF34" s="1">
        <v>0</v>
      </c>
      <c r="AG34" s="1">
        <v>0</v>
      </c>
      <c r="AH34" s="1">
        <v>0</v>
      </c>
      <c r="AI34" s="1">
        <v>0</v>
      </c>
      <c r="AJ34" s="1">
        <v>0</v>
      </c>
      <c r="AK34" s="1">
        <v>8</v>
      </c>
      <c r="AL34" s="1">
        <v>0</v>
      </c>
      <c r="AM34" s="1">
        <v>0</v>
      </c>
      <c r="AN34" s="1">
        <v>1</v>
      </c>
      <c r="AO34" s="1">
        <v>1</v>
      </c>
      <c r="AP34" s="1">
        <v>0</v>
      </c>
      <c r="AQ34" s="1" t="s">
        <v>593</v>
      </c>
      <c r="AR34" s="1" t="s">
        <v>212</v>
      </c>
      <c r="AT34" s="1" t="s">
        <v>594</v>
      </c>
      <c r="AU34" s="1">
        <v>0</v>
      </c>
      <c r="AV34" s="1" t="s">
        <v>5</v>
      </c>
      <c r="AW34" s="1" t="s">
        <v>213</v>
      </c>
      <c r="AX34" s="1" t="s">
        <v>595</v>
      </c>
      <c r="AY34" s="1" t="s">
        <v>596</v>
      </c>
    </row>
    <row r="35" spans="1:55">
      <c r="B35" s="1">
        <v>2011</v>
      </c>
      <c r="C35" s="1">
        <v>1</v>
      </c>
      <c r="D35" s="1">
        <v>8</v>
      </c>
      <c r="E35" s="1" t="s">
        <v>579</v>
      </c>
      <c r="F35" s="1" t="s">
        <v>580</v>
      </c>
      <c r="G35" s="1" t="s">
        <v>581</v>
      </c>
      <c r="H35" s="1">
        <v>22</v>
      </c>
      <c r="I35" s="8" t="s">
        <v>814</v>
      </c>
      <c r="J35" s="8" t="s">
        <v>816</v>
      </c>
      <c r="K35" s="8" t="s">
        <v>585</v>
      </c>
      <c r="L35" s="8" t="s">
        <v>586</v>
      </c>
      <c r="M35" s="8" t="s">
        <v>587</v>
      </c>
      <c r="N35" s="8"/>
      <c r="O35" s="8" t="s">
        <v>588</v>
      </c>
      <c r="P35" s="8" t="s">
        <v>589</v>
      </c>
      <c r="Q35" s="8" t="s">
        <v>590</v>
      </c>
      <c r="R35" s="8">
        <v>6</v>
      </c>
      <c r="S35" s="8">
        <v>6</v>
      </c>
      <c r="T35" s="8">
        <v>13</v>
      </c>
      <c r="U35" s="8">
        <v>0</v>
      </c>
      <c r="V35" s="8">
        <v>0</v>
      </c>
      <c r="W35" s="1">
        <v>0</v>
      </c>
      <c r="X35" s="1">
        <v>0</v>
      </c>
      <c r="Y35" s="1">
        <v>1</v>
      </c>
      <c r="Z35" s="1">
        <v>1</v>
      </c>
      <c r="AA35" s="1" t="s">
        <v>208</v>
      </c>
      <c r="AB35" s="1">
        <v>6</v>
      </c>
      <c r="AC35" s="1">
        <v>1</v>
      </c>
      <c r="AD35" s="1">
        <v>0</v>
      </c>
      <c r="AE35" s="1">
        <v>0</v>
      </c>
      <c r="AF35" s="1">
        <v>0</v>
      </c>
      <c r="AG35" s="1">
        <v>0</v>
      </c>
      <c r="AH35" s="1">
        <v>0</v>
      </c>
      <c r="AI35" s="1">
        <v>1</v>
      </c>
      <c r="AJ35" s="1">
        <v>1</v>
      </c>
      <c r="AK35" s="1">
        <v>3</v>
      </c>
      <c r="AL35" s="1">
        <v>3</v>
      </c>
      <c r="AM35" s="1">
        <v>0.5</v>
      </c>
      <c r="AN35" s="1">
        <v>0.5</v>
      </c>
      <c r="AO35" s="1">
        <v>0</v>
      </c>
      <c r="AP35" s="1">
        <v>0</v>
      </c>
      <c r="AQ35" s="1" t="s">
        <v>582</v>
      </c>
      <c r="AR35" s="1" t="s">
        <v>583</v>
      </c>
      <c r="AT35" s="1" t="s">
        <v>209</v>
      </c>
      <c r="AU35" s="1">
        <v>1</v>
      </c>
      <c r="AV35" s="1" t="s">
        <v>5</v>
      </c>
      <c r="AW35" s="1" t="s">
        <v>210</v>
      </c>
      <c r="AX35" s="1" t="s">
        <v>584</v>
      </c>
    </row>
    <row r="36" spans="1:55" s="5" customFormat="1">
      <c r="A36" s="1"/>
      <c r="B36" s="1">
        <v>2011</v>
      </c>
      <c r="C36" s="1">
        <v>9</v>
      </c>
      <c r="D36" s="1">
        <v>6</v>
      </c>
      <c r="E36" s="1" t="s">
        <v>64</v>
      </c>
      <c r="F36" s="1" t="s">
        <v>575</v>
      </c>
      <c r="G36" s="1" t="s">
        <v>576</v>
      </c>
      <c r="H36" s="1">
        <v>32</v>
      </c>
      <c r="I36" s="1" t="s">
        <v>823</v>
      </c>
      <c r="J36" s="1" t="s">
        <v>816</v>
      </c>
      <c r="K36" s="8" t="s">
        <v>383</v>
      </c>
      <c r="L36" s="8" t="s">
        <v>384</v>
      </c>
      <c r="M36" s="8"/>
      <c r="N36" s="8"/>
      <c r="O36" s="8"/>
      <c r="P36" s="8"/>
      <c r="Q36" s="8"/>
      <c r="R36" s="8">
        <v>4</v>
      </c>
      <c r="S36" s="8">
        <v>4</v>
      </c>
      <c r="T36" s="8">
        <v>7</v>
      </c>
      <c r="U36" s="8">
        <v>1</v>
      </c>
      <c r="V36" s="8">
        <v>0</v>
      </c>
      <c r="W36" s="1">
        <v>0</v>
      </c>
      <c r="X36" s="1">
        <v>0</v>
      </c>
      <c r="Y36" s="1">
        <v>1</v>
      </c>
      <c r="Z36" s="1">
        <v>1</v>
      </c>
      <c r="AA36" s="1" t="s">
        <v>204</v>
      </c>
      <c r="AB36" s="1">
        <v>4</v>
      </c>
      <c r="AC36" s="1">
        <v>0</v>
      </c>
      <c r="AD36" s="1">
        <v>1</v>
      </c>
      <c r="AE36" s="1">
        <v>0</v>
      </c>
      <c r="AF36" s="1">
        <v>0</v>
      </c>
      <c r="AG36" s="1">
        <v>0</v>
      </c>
      <c r="AH36" s="1">
        <v>0</v>
      </c>
      <c r="AI36" s="1">
        <v>1</v>
      </c>
      <c r="AJ36" s="1">
        <v>1</v>
      </c>
      <c r="AK36" s="1">
        <v>2</v>
      </c>
      <c r="AL36" s="1">
        <v>2</v>
      </c>
      <c r="AM36" s="1">
        <v>0.5</v>
      </c>
      <c r="AN36" s="1">
        <v>0.5</v>
      </c>
      <c r="AO36" s="1">
        <v>1</v>
      </c>
      <c r="AP36" s="1">
        <v>0</v>
      </c>
      <c r="AQ36" s="1" t="s">
        <v>205</v>
      </c>
      <c r="AR36" s="1" t="s">
        <v>577</v>
      </c>
      <c r="AS36" s="1"/>
      <c r="AT36" s="1" t="s">
        <v>206</v>
      </c>
      <c r="AU36" s="1">
        <v>1</v>
      </c>
      <c r="AV36" s="1" t="s">
        <v>6</v>
      </c>
      <c r="AW36" s="1" t="s">
        <v>207</v>
      </c>
      <c r="AX36" s="1" t="s">
        <v>578</v>
      </c>
      <c r="AY36" s="1"/>
      <c r="AZ36" s="1"/>
      <c r="BA36" s="1"/>
      <c r="BB36" s="1"/>
      <c r="BC36" s="1"/>
    </row>
    <row r="37" spans="1:55">
      <c r="B37" s="1">
        <v>2011</v>
      </c>
      <c r="C37" s="1">
        <v>10</v>
      </c>
      <c r="D37" s="1">
        <v>12</v>
      </c>
      <c r="E37" s="1" t="s">
        <v>382</v>
      </c>
      <c r="F37" s="1" t="s">
        <v>570</v>
      </c>
      <c r="G37" s="1" t="s">
        <v>571</v>
      </c>
      <c r="H37" s="1">
        <v>41</v>
      </c>
      <c r="I37" s="8" t="s">
        <v>814</v>
      </c>
      <c r="J37" s="8" t="s">
        <v>816</v>
      </c>
      <c r="K37" s="8" t="s">
        <v>383</v>
      </c>
      <c r="L37" s="8" t="s">
        <v>384</v>
      </c>
      <c r="M37" s="8"/>
      <c r="N37" s="8"/>
      <c r="O37" s="8"/>
      <c r="P37" s="8"/>
      <c r="Q37" s="8"/>
      <c r="R37" s="8">
        <v>8</v>
      </c>
      <c r="S37" s="8">
        <v>8</v>
      </c>
      <c r="T37" s="8">
        <v>1</v>
      </c>
      <c r="U37" s="8">
        <v>0</v>
      </c>
      <c r="V37" s="8">
        <v>0</v>
      </c>
      <c r="W37" s="1">
        <v>0</v>
      </c>
      <c r="X37" s="1">
        <v>1</v>
      </c>
      <c r="Y37" s="1">
        <v>1</v>
      </c>
      <c r="Z37" s="1">
        <v>1</v>
      </c>
      <c r="AA37" s="1" t="s">
        <v>201</v>
      </c>
      <c r="AB37" s="1">
        <v>8</v>
      </c>
      <c r="AC37" s="1">
        <v>1</v>
      </c>
      <c r="AD37" s="1">
        <v>0</v>
      </c>
      <c r="AE37" s="1">
        <v>0</v>
      </c>
      <c r="AF37" s="1">
        <v>0</v>
      </c>
      <c r="AG37" s="1">
        <v>0</v>
      </c>
      <c r="AH37" s="1">
        <v>0</v>
      </c>
      <c r="AI37" s="1">
        <v>0</v>
      </c>
      <c r="AJ37" s="1">
        <v>1</v>
      </c>
      <c r="AK37" s="1">
        <v>2</v>
      </c>
      <c r="AL37" s="1">
        <v>6</v>
      </c>
      <c r="AM37" s="1">
        <v>0.75</v>
      </c>
      <c r="AN37" s="1">
        <v>0.25</v>
      </c>
      <c r="AO37" s="1">
        <v>0</v>
      </c>
      <c r="AP37" s="1">
        <v>0</v>
      </c>
      <c r="AQ37" s="1" t="s">
        <v>572</v>
      </c>
      <c r="AR37" s="1" t="s">
        <v>573</v>
      </c>
      <c r="AT37" s="1" t="s">
        <v>202</v>
      </c>
      <c r="AU37" s="1">
        <v>0</v>
      </c>
      <c r="AV37" s="1" t="s">
        <v>5</v>
      </c>
      <c r="AW37" s="1" t="s">
        <v>203</v>
      </c>
      <c r="AX37" s="1" t="s">
        <v>574</v>
      </c>
    </row>
    <row r="38" spans="1:55">
      <c r="B38" s="1">
        <v>2012</v>
      </c>
      <c r="C38" s="1">
        <v>2</v>
      </c>
      <c r="D38" s="1">
        <v>20</v>
      </c>
      <c r="E38" s="1" t="s">
        <v>196</v>
      </c>
      <c r="F38" s="1" t="s">
        <v>567</v>
      </c>
      <c r="G38" s="1" t="s">
        <v>568</v>
      </c>
      <c r="H38" s="1">
        <v>59</v>
      </c>
      <c r="I38" s="8" t="s">
        <v>819</v>
      </c>
      <c r="J38" s="8" t="s">
        <v>816</v>
      </c>
      <c r="K38" s="8" t="s">
        <v>383</v>
      </c>
      <c r="L38" s="8" t="s">
        <v>384</v>
      </c>
      <c r="M38" s="8"/>
      <c r="N38" s="8"/>
      <c r="O38" s="8"/>
      <c r="P38" s="8"/>
      <c r="Q38" s="8"/>
      <c r="R38" s="8">
        <v>4</v>
      </c>
      <c r="S38" s="8">
        <v>4</v>
      </c>
      <c r="T38" s="8">
        <v>0</v>
      </c>
      <c r="U38" s="8">
        <v>1</v>
      </c>
      <c r="V38" s="8">
        <v>0</v>
      </c>
      <c r="W38" s="1">
        <v>0</v>
      </c>
      <c r="X38" s="1">
        <v>0</v>
      </c>
      <c r="Y38" s="1" t="s">
        <v>77</v>
      </c>
      <c r="Z38" s="1" t="s">
        <v>77</v>
      </c>
      <c r="AA38" s="1" t="s">
        <v>78</v>
      </c>
      <c r="AB38" s="1">
        <v>4</v>
      </c>
      <c r="AC38" s="1">
        <v>1</v>
      </c>
      <c r="AD38" s="1">
        <v>0</v>
      </c>
      <c r="AE38" s="1">
        <v>0</v>
      </c>
      <c r="AF38" s="1">
        <v>0</v>
      </c>
      <c r="AG38" s="1">
        <v>0</v>
      </c>
      <c r="AH38" s="1">
        <v>0</v>
      </c>
      <c r="AI38" s="1">
        <v>0</v>
      </c>
      <c r="AJ38" s="1">
        <v>1</v>
      </c>
      <c r="AK38" s="1">
        <v>2</v>
      </c>
      <c r="AL38" s="1">
        <v>2</v>
      </c>
      <c r="AM38" s="1">
        <v>0.5</v>
      </c>
      <c r="AN38" s="1">
        <v>0.5</v>
      </c>
      <c r="AO38" s="1">
        <v>1</v>
      </c>
      <c r="AP38" s="1">
        <v>0</v>
      </c>
      <c r="AQ38" s="1" t="s">
        <v>197</v>
      </c>
      <c r="AR38" s="1" t="s">
        <v>198</v>
      </c>
      <c r="AT38" s="1" t="s">
        <v>199</v>
      </c>
      <c r="AU38" s="1">
        <v>0</v>
      </c>
      <c r="AV38" s="1" t="s">
        <v>5</v>
      </c>
      <c r="AW38" s="1" t="s">
        <v>569</v>
      </c>
      <c r="AX38" s="1" t="s">
        <v>200</v>
      </c>
    </row>
    <row r="39" spans="1:55">
      <c r="B39" s="1">
        <v>2012</v>
      </c>
      <c r="C39" s="1">
        <v>4</v>
      </c>
      <c r="D39" s="1">
        <v>2</v>
      </c>
      <c r="E39" s="1" t="s">
        <v>382</v>
      </c>
      <c r="F39" s="1" t="s">
        <v>561</v>
      </c>
      <c r="G39" s="1" t="s">
        <v>562</v>
      </c>
      <c r="H39" s="1">
        <v>43</v>
      </c>
      <c r="I39" s="8" t="s">
        <v>819</v>
      </c>
      <c r="J39" s="8" t="s">
        <v>816</v>
      </c>
      <c r="K39" s="8" t="s">
        <v>383</v>
      </c>
      <c r="L39" s="8" t="s">
        <v>384</v>
      </c>
      <c r="M39" s="8"/>
      <c r="N39" s="8"/>
      <c r="O39" s="8"/>
      <c r="P39" s="8"/>
      <c r="Q39" s="8"/>
      <c r="R39" s="8">
        <v>7</v>
      </c>
      <c r="S39" s="8">
        <v>7</v>
      </c>
      <c r="T39" s="8">
        <v>3</v>
      </c>
      <c r="U39" s="8">
        <v>0</v>
      </c>
      <c r="V39" s="8">
        <v>0</v>
      </c>
      <c r="W39" s="1">
        <v>0</v>
      </c>
      <c r="X39" s="1">
        <v>0</v>
      </c>
      <c r="Y39" s="1">
        <v>1</v>
      </c>
      <c r="Z39" s="1">
        <v>0</v>
      </c>
      <c r="AA39" s="1" t="s">
        <v>194</v>
      </c>
      <c r="AB39" s="1">
        <v>7</v>
      </c>
      <c r="AC39" s="1">
        <v>1</v>
      </c>
      <c r="AD39" s="1">
        <v>0</v>
      </c>
      <c r="AE39" s="1">
        <v>0</v>
      </c>
      <c r="AF39" s="1">
        <v>0</v>
      </c>
      <c r="AG39" s="1">
        <v>0</v>
      </c>
      <c r="AH39" s="1">
        <v>0</v>
      </c>
      <c r="AI39" s="1">
        <v>0</v>
      </c>
      <c r="AJ39" s="1">
        <v>0</v>
      </c>
      <c r="AK39" s="1">
        <v>1</v>
      </c>
      <c r="AL39" s="1">
        <v>6</v>
      </c>
      <c r="AM39" s="1">
        <v>0.8571428571428571</v>
      </c>
      <c r="AN39" s="1">
        <v>0.14285714285714285</v>
      </c>
      <c r="AO39" s="1">
        <v>0</v>
      </c>
      <c r="AP39" s="1">
        <v>0</v>
      </c>
      <c r="AQ39" s="1" t="s">
        <v>563</v>
      </c>
      <c r="AR39" s="1" t="s">
        <v>564</v>
      </c>
      <c r="AT39" s="1" t="s">
        <v>565</v>
      </c>
      <c r="AU39" s="1">
        <v>0</v>
      </c>
      <c r="AV39" s="1" t="s">
        <v>5</v>
      </c>
      <c r="AW39" s="1" t="s">
        <v>195</v>
      </c>
      <c r="AX39" s="1" t="s">
        <v>566</v>
      </c>
    </row>
    <row r="40" spans="1:55">
      <c r="B40" s="1">
        <v>2012</v>
      </c>
      <c r="C40" s="1">
        <v>5</v>
      </c>
      <c r="D40" s="1">
        <v>30</v>
      </c>
      <c r="E40" s="1" t="s">
        <v>95</v>
      </c>
      <c r="F40" s="1" t="s">
        <v>556</v>
      </c>
      <c r="G40" s="1" t="s">
        <v>557</v>
      </c>
      <c r="H40" s="1">
        <v>40</v>
      </c>
      <c r="I40" s="8" t="s">
        <v>814</v>
      </c>
      <c r="J40" s="8" t="s">
        <v>816</v>
      </c>
      <c r="K40" s="8" t="s">
        <v>383</v>
      </c>
      <c r="L40" s="8" t="s">
        <v>384</v>
      </c>
      <c r="M40" s="8"/>
      <c r="N40" s="8"/>
      <c r="O40" s="8"/>
      <c r="P40" s="8"/>
      <c r="Q40" s="8"/>
      <c r="R40" s="8">
        <v>5</v>
      </c>
      <c r="S40" s="8">
        <v>5</v>
      </c>
      <c r="T40" s="8">
        <v>1</v>
      </c>
      <c r="U40" s="8">
        <v>1</v>
      </c>
      <c r="V40" s="8">
        <v>0</v>
      </c>
      <c r="W40" s="1">
        <v>0</v>
      </c>
      <c r="X40" s="1">
        <v>1</v>
      </c>
      <c r="Y40" s="1">
        <v>1</v>
      </c>
      <c r="Z40" s="1">
        <v>1</v>
      </c>
      <c r="AA40" s="1" t="s">
        <v>119</v>
      </c>
      <c r="AB40" s="1">
        <v>5</v>
      </c>
      <c r="AC40" s="1">
        <v>1</v>
      </c>
      <c r="AD40" s="1">
        <v>0</v>
      </c>
      <c r="AE40" s="1">
        <v>0</v>
      </c>
      <c r="AF40" s="1">
        <v>0</v>
      </c>
      <c r="AG40" s="1">
        <v>0</v>
      </c>
      <c r="AH40" s="1">
        <v>0</v>
      </c>
      <c r="AI40" s="1">
        <v>0</v>
      </c>
      <c r="AJ40" s="1">
        <v>1</v>
      </c>
      <c r="AK40" s="1">
        <v>3</v>
      </c>
      <c r="AL40" s="1">
        <v>2</v>
      </c>
      <c r="AM40" s="1">
        <v>0.4</v>
      </c>
      <c r="AN40" s="1">
        <v>0.6</v>
      </c>
      <c r="AO40" s="1">
        <v>1</v>
      </c>
      <c r="AP40" s="1">
        <v>0</v>
      </c>
      <c r="AQ40" s="1" t="s">
        <v>558</v>
      </c>
      <c r="AR40" s="1" t="s">
        <v>559</v>
      </c>
      <c r="AT40" s="1" t="s">
        <v>192</v>
      </c>
      <c r="AU40" s="1">
        <v>1</v>
      </c>
      <c r="AV40" s="1" t="s">
        <v>5</v>
      </c>
      <c r="AW40" s="1" t="s">
        <v>193</v>
      </c>
      <c r="AX40" s="1" t="s">
        <v>560</v>
      </c>
    </row>
    <row r="41" spans="1:55">
      <c r="B41" s="1">
        <v>2012</v>
      </c>
      <c r="C41" s="1">
        <v>7</v>
      </c>
      <c r="D41" s="1">
        <v>20</v>
      </c>
      <c r="E41" s="1" t="s">
        <v>549</v>
      </c>
      <c r="F41" s="1" t="s">
        <v>550</v>
      </c>
      <c r="G41" s="1" t="s">
        <v>551</v>
      </c>
      <c r="H41" s="1">
        <v>24</v>
      </c>
      <c r="I41" s="8" t="s">
        <v>814</v>
      </c>
      <c r="J41" s="8" t="s">
        <v>816</v>
      </c>
      <c r="K41" s="8" t="s">
        <v>383</v>
      </c>
      <c r="L41" s="8" t="s">
        <v>555</v>
      </c>
      <c r="M41" s="8"/>
      <c r="N41" s="8"/>
      <c r="O41" s="8"/>
      <c r="P41" s="8"/>
      <c r="Q41" s="8"/>
      <c r="R41" s="8">
        <v>12</v>
      </c>
      <c r="S41" s="8">
        <v>12</v>
      </c>
      <c r="T41" s="8">
        <v>70</v>
      </c>
      <c r="U41" s="8">
        <v>0</v>
      </c>
      <c r="V41" s="8">
        <v>0</v>
      </c>
      <c r="W41" s="1">
        <v>0</v>
      </c>
      <c r="X41" s="1">
        <v>1</v>
      </c>
      <c r="Y41" s="1">
        <v>1</v>
      </c>
      <c r="Z41" s="1">
        <v>1</v>
      </c>
      <c r="AA41" s="1" t="s">
        <v>188</v>
      </c>
      <c r="AB41" s="1">
        <v>12</v>
      </c>
      <c r="AC41" s="1">
        <v>1</v>
      </c>
      <c r="AD41" s="1">
        <v>1</v>
      </c>
      <c r="AE41" s="1">
        <v>1</v>
      </c>
      <c r="AF41" s="1">
        <v>0</v>
      </c>
      <c r="AG41" s="1">
        <v>0</v>
      </c>
      <c r="AH41" s="1">
        <v>1</v>
      </c>
      <c r="AI41" s="1">
        <v>0</v>
      </c>
      <c r="AJ41" s="1">
        <v>1</v>
      </c>
      <c r="AK41" s="1">
        <v>8</v>
      </c>
      <c r="AL41" s="1">
        <v>4</v>
      </c>
      <c r="AM41" s="1">
        <v>0.33333333333333331</v>
      </c>
      <c r="AN41" s="1">
        <v>0.66666666666666663</v>
      </c>
      <c r="AO41" s="1">
        <v>0</v>
      </c>
      <c r="AP41" s="1">
        <v>0</v>
      </c>
      <c r="AQ41" s="1" t="s">
        <v>552</v>
      </c>
      <c r="AR41" s="1" t="s">
        <v>553</v>
      </c>
      <c r="AT41" s="1" t="s">
        <v>189</v>
      </c>
      <c r="AU41" s="1">
        <v>1</v>
      </c>
      <c r="AV41" s="1" t="s">
        <v>190</v>
      </c>
      <c r="AW41" s="1" t="s">
        <v>191</v>
      </c>
      <c r="AX41" s="1" t="s">
        <v>554</v>
      </c>
    </row>
    <row r="42" spans="1:55">
      <c r="B42" s="1">
        <v>2012</v>
      </c>
      <c r="C42" s="1">
        <v>8</v>
      </c>
      <c r="D42" s="1">
        <v>5</v>
      </c>
      <c r="E42" s="1" t="s">
        <v>542</v>
      </c>
      <c r="F42" s="1" t="s">
        <v>543</v>
      </c>
      <c r="G42" s="1" t="s">
        <v>544</v>
      </c>
      <c r="H42" s="1">
        <v>40</v>
      </c>
      <c r="I42" s="8" t="s">
        <v>814</v>
      </c>
      <c r="J42" s="8" t="s">
        <v>816</v>
      </c>
      <c r="K42" s="8" t="s">
        <v>383</v>
      </c>
      <c r="L42" s="8" t="s">
        <v>760</v>
      </c>
      <c r="M42" s="8"/>
      <c r="N42" s="8"/>
      <c r="O42" s="8" t="s">
        <v>548</v>
      </c>
      <c r="P42" s="8" t="s">
        <v>759</v>
      </c>
      <c r="Q42" s="8"/>
      <c r="R42" s="8">
        <v>6</v>
      </c>
      <c r="S42" s="8">
        <v>6</v>
      </c>
      <c r="T42" s="8">
        <v>3</v>
      </c>
      <c r="U42" s="8">
        <v>1</v>
      </c>
      <c r="V42" s="8">
        <v>0</v>
      </c>
      <c r="W42" s="1">
        <v>0</v>
      </c>
      <c r="X42" s="1">
        <v>0</v>
      </c>
      <c r="Y42" s="1">
        <v>1</v>
      </c>
      <c r="Z42" s="1">
        <v>1</v>
      </c>
      <c r="AA42" s="1" t="s">
        <v>185</v>
      </c>
      <c r="AB42" s="1">
        <v>6</v>
      </c>
      <c r="AC42" s="1">
        <v>1</v>
      </c>
      <c r="AD42" s="1">
        <v>0</v>
      </c>
      <c r="AE42" s="1">
        <v>0</v>
      </c>
      <c r="AF42" s="1">
        <v>0</v>
      </c>
      <c r="AG42" s="1">
        <v>0</v>
      </c>
      <c r="AH42" s="1">
        <v>0</v>
      </c>
      <c r="AI42" s="1">
        <v>0</v>
      </c>
      <c r="AJ42" s="1">
        <v>1</v>
      </c>
      <c r="AK42" s="1">
        <v>5</v>
      </c>
      <c r="AL42" s="1">
        <v>1</v>
      </c>
      <c r="AM42" s="1">
        <v>0.16666666666666666</v>
      </c>
      <c r="AN42" s="1">
        <v>0.83333333333333337</v>
      </c>
      <c r="AO42" s="1">
        <v>1</v>
      </c>
      <c r="AP42" s="1">
        <v>0</v>
      </c>
      <c r="AQ42" s="1" t="s">
        <v>545</v>
      </c>
      <c r="AR42" s="1" t="s">
        <v>546</v>
      </c>
      <c r="AT42" s="1" t="s">
        <v>186</v>
      </c>
      <c r="AU42" s="1">
        <v>0</v>
      </c>
      <c r="AV42" s="1" t="s">
        <v>5</v>
      </c>
      <c r="AW42" s="1" t="s">
        <v>187</v>
      </c>
      <c r="AX42" s="1" t="s">
        <v>547</v>
      </c>
    </row>
    <row r="43" spans="1:55">
      <c r="B43" s="1">
        <v>2012</v>
      </c>
      <c r="C43" s="1">
        <v>9</v>
      </c>
      <c r="D43" s="1">
        <v>27</v>
      </c>
      <c r="E43" s="1" t="s">
        <v>536</v>
      </c>
      <c r="F43" s="1" t="s">
        <v>537</v>
      </c>
      <c r="G43" s="1" t="s">
        <v>538</v>
      </c>
      <c r="H43" s="1">
        <v>36</v>
      </c>
      <c r="I43" s="8" t="s">
        <v>814</v>
      </c>
      <c r="J43" s="8" t="s">
        <v>816</v>
      </c>
      <c r="K43" s="8" t="s">
        <v>383</v>
      </c>
      <c r="L43" s="8" t="s">
        <v>384</v>
      </c>
      <c r="M43" s="8"/>
      <c r="N43" s="8"/>
      <c r="O43" s="8"/>
      <c r="P43" s="8"/>
      <c r="Q43" s="8"/>
      <c r="R43" s="8">
        <v>6</v>
      </c>
      <c r="S43" s="8">
        <v>6</v>
      </c>
      <c r="T43" s="8">
        <v>3</v>
      </c>
      <c r="U43" s="8">
        <v>1</v>
      </c>
      <c r="V43" s="8">
        <v>0</v>
      </c>
      <c r="W43" s="1">
        <v>0</v>
      </c>
      <c r="X43" s="1">
        <v>0</v>
      </c>
      <c r="Y43" s="1">
        <v>1</v>
      </c>
      <c r="Z43" s="1">
        <v>1</v>
      </c>
      <c r="AA43" s="1" t="s">
        <v>181</v>
      </c>
      <c r="AB43" s="1">
        <v>6</v>
      </c>
      <c r="AC43" s="1">
        <v>1</v>
      </c>
      <c r="AD43" s="1">
        <v>0</v>
      </c>
      <c r="AE43" s="1">
        <v>0</v>
      </c>
      <c r="AF43" s="1">
        <v>0</v>
      </c>
      <c r="AG43" s="1">
        <v>0</v>
      </c>
      <c r="AH43" s="1">
        <v>0</v>
      </c>
      <c r="AI43" s="1">
        <v>0</v>
      </c>
      <c r="AJ43" s="1">
        <v>1</v>
      </c>
      <c r="AK43" s="1">
        <v>6</v>
      </c>
      <c r="AL43" s="1">
        <v>0</v>
      </c>
      <c r="AM43" s="1">
        <v>0</v>
      </c>
      <c r="AN43" s="1">
        <v>1</v>
      </c>
      <c r="AO43" s="1">
        <v>1</v>
      </c>
      <c r="AP43" s="1">
        <v>0</v>
      </c>
      <c r="AQ43" s="1" t="s">
        <v>539</v>
      </c>
      <c r="AR43" s="1" t="s">
        <v>540</v>
      </c>
      <c r="AT43" s="1" t="s">
        <v>182</v>
      </c>
      <c r="AU43" s="1">
        <v>0</v>
      </c>
      <c r="AV43" s="1" t="s">
        <v>183</v>
      </c>
      <c r="AW43" s="1" t="s">
        <v>184</v>
      </c>
      <c r="AX43" s="1" t="s">
        <v>541</v>
      </c>
    </row>
    <row r="44" spans="1:55">
      <c r="B44" s="1">
        <v>2012</v>
      </c>
      <c r="C44" s="1">
        <v>12</v>
      </c>
      <c r="D44" s="1">
        <v>14</v>
      </c>
      <c r="E44" s="1" t="s">
        <v>524</v>
      </c>
      <c r="F44" s="1" t="s">
        <v>525</v>
      </c>
      <c r="G44" s="1" t="s">
        <v>526</v>
      </c>
      <c r="H44" s="1">
        <v>20</v>
      </c>
      <c r="I44" s="8" t="s">
        <v>814</v>
      </c>
      <c r="J44" s="8" t="s">
        <v>816</v>
      </c>
      <c r="K44" s="8" t="s">
        <v>531</v>
      </c>
      <c r="L44" s="8" t="s">
        <v>532</v>
      </c>
      <c r="M44" s="8" t="s">
        <v>533</v>
      </c>
      <c r="N44" s="8" t="s">
        <v>534</v>
      </c>
      <c r="O44" s="8" t="s">
        <v>535</v>
      </c>
      <c r="P44" s="8"/>
      <c r="Q44" s="8"/>
      <c r="R44" s="8">
        <v>27</v>
      </c>
      <c r="S44" s="8">
        <v>26</v>
      </c>
      <c r="T44" s="8">
        <v>2</v>
      </c>
      <c r="U44" s="8">
        <v>1</v>
      </c>
      <c r="V44" s="8">
        <v>0</v>
      </c>
      <c r="W44" s="1">
        <v>0</v>
      </c>
      <c r="X44" s="1">
        <v>1</v>
      </c>
      <c r="Y44" s="1">
        <v>1</v>
      </c>
      <c r="Z44" s="1">
        <v>1</v>
      </c>
      <c r="AA44" s="1" t="s">
        <v>178</v>
      </c>
      <c r="AB44" s="1">
        <v>27</v>
      </c>
      <c r="AC44" s="1">
        <v>1</v>
      </c>
      <c r="AD44" s="1">
        <v>1</v>
      </c>
      <c r="AE44" s="1">
        <v>0</v>
      </c>
      <c r="AF44" s="1">
        <v>1</v>
      </c>
      <c r="AG44" s="1">
        <v>0</v>
      </c>
      <c r="AH44" s="1">
        <v>0</v>
      </c>
      <c r="AI44" s="1">
        <v>0</v>
      </c>
      <c r="AJ44" s="1">
        <v>1</v>
      </c>
      <c r="AK44" s="1">
        <v>9</v>
      </c>
      <c r="AL44" s="1">
        <v>18</v>
      </c>
      <c r="AM44" s="1">
        <v>0.66666666666666663</v>
      </c>
      <c r="AN44" s="1">
        <v>0.33333333333333331</v>
      </c>
      <c r="AO44" s="1">
        <v>1</v>
      </c>
      <c r="AP44" s="1">
        <v>0</v>
      </c>
      <c r="AQ44" s="1" t="s">
        <v>527</v>
      </c>
      <c r="AR44" s="1" t="s">
        <v>528</v>
      </c>
      <c r="AT44" s="1" t="s">
        <v>179</v>
      </c>
      <c r="AU44" s="1">
        <v>1</v>
      </c>
      <c r="AV44" s="1" t="s">
        <v>180</v>
      </c>
      <c r="AW44" s="1" t="s">
        <v>529</v>
      </c>
      <c r="AX44" s="1" t="s">
        <v>530</v>
      </c>
    </row>
    <row r="45" spans="1:55">
      <c r="B45" s="1">
        <v>2013</v>
      </c>
      <c r="C45" s="1">
        <v>3</v>
      </c>
      <c r="D45" s="1">
        <v>13</v>
      </c>
      <c r="E45" s="1" t="s">
        <v>517</v>
      </c>
      <c r="F45" s="1" t="s">
        <v>518</v>
      </c>
      <c r="G45" s="1" t="s">
        <v>519</v>
      </c>
      <c r="H45" s="1">
        <v>64</v>
      </c>
      <c r="I45" s="8" t="s">
        <v>814</v>
      </c>
      <c r="J45" s="8" t="s">
        <v>816</v>
      </c>
      <c r="K45" s="8" t="s">
        <v>383</v>
      </c>
      <c r="L45" s="8" t="s">
        <v>384</v>
      </c>
      <c r="M45" s="8"/>
      <c r="N45" s="8"/>
      <c r="O45" s="8"/>
      <c r="P45" s="8"/>
      <c r="Q45" s="8"/>
      <c r="R45" s="8">
        <v>4</v>
      </c>
      <c r="S45" s="8">
        <v>4</v>
      </c>
      <c r="T45" s="8">
        <v>2</v>
      </c>
      <c r="U45" s="8">
        <v>0</v>
      </c>
      <c r="V45" s="8">
        <v>1</v>
      </c>
      <c r="W45" s="1">
        <v>0</v>
      </c>
      <c r="X45" s="1">
        <v>0</v>
      </c>
      <c r="Y45" s="1" t="s">
        <v>77</v>
      </c>
      <c r="Z45" s="1" t="s">
        <v>77</v>
      </c>
      <c r="AA45" s="1" t="s">
        <v>78</v>
      </c>
      <c r="AB45" s="1">
        <v>4</v>
      </c>
      <c r="AC45" s="1">
        <v>0</v>
      </c>
      <c r="AD45" s="1">
        <v>0</v>
      </c>
      <c r="AE45" s="1">
        <v>1</v>
      </c>
      <c r="AF45" s="1">
        <v>0</v>
      </c>
      <c r="AG45" s="1">
        <v>0</v>
      </c>
      <c r="AH45" s="1">
        <v>0</v>
      </c>
      <c r="AI45" s="1">
        <v>0</v>
      </c>
      <c r="AJ45" s="1">
        <v>0</v>
      </c>
      <c r="AK45" s="1">
        <v>4</v>
      </c>
      <c r="AL45" s="1">
        <v>0</v>
      </c>
      <c r="AM45" s="1">
        <v>0</v>
      </c>
      <c r="AN45" s="1">
        <v>1</v>
      </c>
      <c r="AO45" s="1">
        <v>0</v>
      </c>
      <c r="AP45" s="1">
        <v>1</v>
      </c>
      <c r="AQ45" s="1" t="s">
        <v>520</v>
      </c>
      <c r="AR45" s="1" t="s">
        <v>176</v>
      </c>
      <c r="AT45" s="1" t="s">
        <v>521</v>
      </c>
      <c r="AU45" s="1">
        <v>0</v>
      </c>
      <c r="AV45" s="1" t="s">
        <v>7</v>
      </c>
      <c r="AW45" s="1" t="s">
        <v>177</v>
      </c>
      <c r="AX45" s="1" t="s">
        <v>522</v>
      </c>
      <c r="AY45" s="1" t="s">
        <v>523</v>
      </c>
    </row>
    <row r="46" spans="1:55">
      <c r="B46" s="1">
        <v>2013</v>
      </c>
      <c r="C46" s="1">
        <v>5</v>
      </c>
      <c r="D46" s="1">
        <v>4</v>
      </c>
      <c r="E46" s="1" t="s">
        <v>169</v>
      </c>
      <c r="F46" s="1" t="s">
        <v>170</v>
      </c>
      <c r="G46" s="1" t="s">
        <v>77</v>
      </c>
      <c r="H46" s="1" t="s">
        <v>77</v>
      </c>
      <c r="K46" s="8" t="s">
        <v>383</v>
      </c>
      <c r="L46" s="8" t="s">
        <v>384</v>
      </c>
      <c r="M46" s="8"/>
      <c r="N46" s="8"/>
      <c r="O46" s="8"/>
      <c r="P46" s="8"/>
      <c r="Q46" s="8"/>
      <c r="R46" s="8">
        <v>4</v>
      </c>
      <c r="S46" s="8">
        <v>4</v>
      </c>
      <c r="T46" s="8">
        <v>6</v>
      </c>
      <c r="U46" s="8">
        <v>0</v>
      </c>
      <c r="V46" s="8">
        <v>0</v>
      </c>
      <c r="W46" s="1" t="s">
        <v>171</v>
      </c>
      <c r="X46" s="1">
        <v>0</v>
      </c>
      <c r="Y46" s="1" t="s">
        <v>77</v>
      </c>
      <c r="Z46" s="1" t="s">
        <v>77</v>
      </c>
      <c r="AA46" s="1" t="s">
        <v>78</v>
      </c>
      <c r="AB46" s="1">
        <v>4</v>
      </c>
      <c r="AC46" s="1">
        <v>1</v>
      </c>
      <c r="AD46" s="1">
        <v>0</v>
      </c>
      <c r="AE46" s="1">
        <v>0</v>
      </c>
      <c r="AF46" s="1">
        <v>0</v>
      </c>
      <c r="AG46" s="1">
        <v>0</v>
      </c>
      <c r="AH46" s="1">
        <v>0</v>
      </c>
      <c r="AI46" s="1">
        <v>0</v>
      </c>
      <c r="AJ46" s="1">
        <v>0</v>
      </c>
      <c r="AK46" s="1">
        <v>2</v>
      </c>
      <c r="AL46" s="1">
        <v>2</v>
      </c>
      <c r="AM46" s="1">
        <v>0.5</v>
      </c>
      <c r="AN46" s="1">
        <v>0.5</v>
      </c>
      <c r="AO46" s="1">
        <v>0</v>
      </c>
      <c r="AP46" s="1">
        <v>0</v>
      </c>
      <c r="AQ46" s="1" t="s">
        <v>172</v>
      </c>
      <c r="AR46" s="1" t="s">
        <v>173</v>
      </c>
      <c r="AT46" s="1" t="s">
        <v>155</v>
      </c>
      <c r="AU46" s="1">
        <v>0</v>
      </c>
      <c r="AV46" s="1" t="s">
        <v>174</v>
      </c>
      <c r="AW46" s="1" t="s">
        <v>174</v>
      </c>
      <c r="AX46" s="1" t="s">
        <v>175</v>
      </c>
    </row>
    <row r="47" spans="1:55">
      <c r="B47" s="1">
        <v>2013</v>
      </c>
      <c r="C47" s="1">
        <v>9</v>
      </c>
      <c r="D47" s="1">
        <v>16</v>
      </c>
      <c r="E47" s="1" t="s">
        <v>506</v>
      </c>
      <c r="F47" s="1" t="s">
        <v>95</v>
      </c>
      <c r="G47" s="1" t="s">
        <v>507</v>
      </c>
      <c r="H47" s="1">
        <v>34</v>
      </c>
      <c r="I47" s="8" t="s">
        <v>820</v>
      </c>
      <c r="J47" s="8" t="s">
        <v>816</v>
      </c>
      <c r="K47" s="8" t="s">
        <v>512</v>
      </c>
      <c r="L47" s="8" t="s">
        <v>513</v>
      </c>
      <c r="M47" s="8" t="s">
        <v>514</v>
      </c>
      <c r="N47" s="8"/>
      <c r="O47" s="8" t="s">
        <v>515</v>
      </c>
      <c r="P47" s="8" t="s">
        <v>516</v>
      </c>
      <c r="Q47" s="8"/>
      <c r="R47" s="8">
        <v>12</v>
      </c>
      <c r="S47" s="8">
        <v>12</v>
      </c>
      <c r="T47" s="8">
        <v>8</v>
      </c>
      <c r="U47" s="8">
        <v>0</v>
      </c>
      <c r="V47" s="8">
        <v>1</v>
      </c>
      <c r="W47" s="1">
        <v>0</v>
      </c>
      <c r="X47" s="1">
        <v>0</v>
      </c>
      <c r="Y47" s="1" t="s">
        <v>77</v>
      </c>
      <c r="Z47" s="1" t="s">
        <v>77</v>
      </c>
      <c r="AA47" s="1" t="s">
        <v>167</v>
      </c>
      <c r="AB47" s="1">
        <v>12</v>
      </c>
      <c r="AC47" s="1">
        <v>0</v>
      </c>
      <c r="AD47" s="1">
        <v>0</v>
      </c>
      <c r="AE47" s="1">
        <v>1</v>
      </c>
      <c r="AF47" s="1">
        <v>0</v>
      </c>
      <c r="AG47" s="1">
        <v>0</v>
      </c>
      <c r="AH47" s="1">
        <v>0</v>
      </c>
      <c r="AI47" s="1">
        <v>0</v>
      </c>
      <c r="AJ47" s="1">
        <v>1</v>
      </c>
      <c r="AK47" s="1">
        <v>9</v>
      </c>
      <c r="AL47" s="1">
        <v>3</v>
      </c>
      <c r="AM47" s="1">
        <v>0.25</v>
      </c>
      <c r="AN47" s="1">
        <v>0.75</v>
      </c>
      <c r="AO47" s="1">
        <v>0</v>
      </c>
      <c r="AP47" s="1">
        <v>1</v>
      </c>
      <c r="AQ47" s="1" t="s">
        <v>508</v>
      </c>
      <c r="AR47" s="1" t="s">
        <v>509</v>
      </c>
      <c r="AT47" s="1" t="s">
        <v>168</v>
      </c>
      <c r="AU47" s="1">
        <v>1</v>
      </c>
      <c r="AV47" s="1" t="s">
        <v>7</v>
      </c>
      <c r="AW47" s="1" t="s">
        <v>510</v>
      </c>
      <c r="AX47" s="1" t="s">
        <v>511</v>
      </c>
    </row>
    <row r="48" spans="1:55">
      <c r="B48" s="1">
        <v>2014</v>
      </c>
      <c r="C48" s="1">
        <v>2</v>
      </c>
      <c r="D48" s="1">
        <v>20</v>
      </c>
      <c r="E48" s="1" t="s">
        <v>382</v>
      </c>
      <c r="F48" s="1" t="s">
        <v>502</v>
      </c>
      <c r="G48" s="1" t="s">
        <v>165</v>
      </c>
      <c r="H48" s="1">
        <v>44</v>
      </c>
      <c r="I48" s="1" t="s">
        <v>814</v>
      </c>
      <c r="J48" s="1" t="s">
        <v>825</v>
      </c>
      <c r="K48" s="8" t="s">
        <v>383</v>
      </c>
      <c r="L48" s="8" t="s">
        <v>384</v>
      </c>
      <c r="M48" s="8"/>
      <c r="N48" s="8"/>
      <c r="O48" s="8"/>
      <c r="P48" s="8"/>
      <c r="Q48" s="8"/>
      <c r="R48" s="8">
        <v>4</v>
      </c>
      <c r="S48" s="8">
        <v>4</v>
      </c>
      <c r="T48" s="8">
        <v>2</v>
      </c>
      <c r="U48" s="8">
        <v>0</v>
      </c>
      <c r="V48" s="8">
        <v>0</v>
      </c>
      <c r="W48" s="1">
        <v>0</v>
      </c>
      <c r="X48" s="1">
        <v>1</v>
      </c>
      <c r="Y48" s="1" t="s">
        <v>77</v>
      </c>
      <c r="Z48" s="1" t="s">
        <v>77</v>
      </c>
      <c r="AA48" s="1" t="s">
        <v>78</v>
      </c>
      <c r="AB48" s="1">
        <v>4</v>
      </c>
      <c r="AC48" s="1">
        <v>1</v>
      </c>
      <c r="AD48" s="1">
        <v>0</v>
      </c>
      <c r="AE48" s="1">
        <v>0</v>
      </c>
      <c r="AF48" s="1">
        <v>0</v>
      </c>
      <c r="AG48" s="1">
        <v>0</v>
      </c>
      <c r="AH48" s="1">
        <v>0</v>
      </c>
      <c r="AI48" s="1">
        <v>0</v>
      </c>
      <c r="AJ48" s="1">
        <v>0</v>
      </c>
      <c r="AK48" s="1">
        <v>2</v>
      </c>
      <c r="AL48" s="1">
        <v>2</v>
      </c>
      <c r="AM48" s="1">
        <v>0.5</v>
      </c>
      <c r="AN48" s="1">
        <v>0.5</v>
      </c>
      <c r="AO48" s="1">
        <v>0</v>
      </c>
      <c r="AP48" s="1">
        <v>0</v>
      </c>
      <c r="AQ48" s="1" t="s">
        <v>503</v>
      </c>
      <c r="AR48" s="1" t="s">
        <v>504</v>
      </c>
      <c r="AT48" s="1" t="s">
        <v>155</v>
      </c>
      <c r="AU48" s="1">
        <v>0</v>
      </c>
      <c r="AV48" s="1" t="s">
        <v>5</v>
      </c>
      <c r="AW48" s="1" t="s">
        <v>166</v>
      </c>
      <c r="AX48" s="1" t="s">
        <v>505</v>
      </c>
    </row>
    <row r="49" spans="1:55">
      <c r="B49" s="1">
        <v>2014</v>
      </c>
      <c r="C49" s="1">
        <v>10</v>
      </c>
      <c r="D49" s="1">
        <v>24</v>
      </c>
      <c r="E49" s="1" t="s">
        <v>95</v>
      </c>
      <c r="F49" s="1" t="s">
        <v>494</v>
      </c>
      <c r="G49" s="1" t="s">
        <v>495</v>
      </c>
      <c r="H49" s="1">
        <v>15</v>
      </c>
      <c r="I49" s="1" t="s">
        <v>824</v>
      </c>
      <c r="J49" s="1" t="s">
        <v>816</v>
      </c>
      <c r="K49" s="8" t="s">
        <v>383</v>
      </c>
      <c r="L49" s="8" t="s">
        <v>384</v>
      </c>
      <c r="M49" s="8"/>
      <c r="N49" s="8"/>
      <c r="O49" s="8"/>
      <c r="P49" s="8"/>
      <c r="Q49" s="8"/>
      <c r="R49" s="8">
        <v>4</v>
      </c>
      <c r="S49" s="8">
        <v>4</v>
      </c>
      <c r="T49" s="8">
        <v>1</v>
      </c>
      <c r="U49" s="8">
        <v>1</v>
      </c>
      <c r="V49" s="8">
        <v>0</v>
      </c>
      <c r="W49" s="1">
        <v>0</v>
      </c>
      <c r="X49" s="1">
        <v>0</v>
      </c>
      <c r="Y49" s="1">
        <v>1</v>
      </c>
      <c r="Z49" s="1" t="s">
        <v>77</v>
      </c>
      <c r="AA49" s="1" t="s">
        <v>158</v>
      </c>
      <c r="AB49" s="1">
        <v>4</v>
      </c>
      <c r="AC49" s="1">
        <v>1</v>
      </c>
      <c r="AD49" s="1">
        <v>0</v>
      </c>
      <c r="AE49" s="1">
        <v>0</v>
      </c>
      <c r="AF49" s="1">
        <v>0</v>
      </c>
      <c r="AG49" s="1">
        <v>0</v>
      </c>
      <c r="AH49" s="1">
        <v>0</v>
      </c>
      <c r="AI49" s="1">
        <v>0</v>
      </c>
      <c r="AJ49" s="1">
        <v>1</v>
      </c>
      <c r="AK49" s="1">
        <v>1</v>
      </c>
      <c r="AL49" s="1">
        <v>3</v>
      </c>
      <c r="AM49" s="1">
        <v>0.75</v>
      </c>
      <c r="AN49" s="1">
        <v>0.25</v>
      </c>
      <c r="AO49" s="1">
        <v>1</v>
      </c>
      <c r="AP49" s="1">
        <v>0</v>
      </c>
      <c r="AQ49" s="1" t="s">
        <v>496</v>
      </c>
      <c r="AR49" s="1" t="s">
        <v>497</v>
      </c>
      <c r="AS49" s="1" t="s">
        <v>498</v>
      </c>
      <c r="AT49" s="1" t="s">
        <v>159</v>
      </c>
      <c r="AU49" s="1">
        <v>0</v>
      </c>
      <c r="AV49" s="1" t="s">
        <v>160</v>
      </c>
      <c r="AW49" s="1" t="s">
        <v>161</v>
      </c>
      <c r="AX49" s="1" t="s">
        <v>499</v>
      </c>
      <c r="AY49" s="1" t="s">
        <v>500</v>
      </c>
      <c r="AZ49" s="1" t="s">
        <v>162</v>
      </c>
      <c r="BA49" s="1" t="s">
        <v>501</v>
      </c>
      <c r="BB49" s="1" t="s">
        <v>163</v>
      </c>
      <c r="BC49" s="1" t="s">
        <v>164</v>
      </c>
    </row>
    <row r="50" spans="1:55">
      <c r="B50" s="1">
        <v>2014</v>
      </c>
      <c r="C50" s="1">
        <v>11</v>
      </c>
      <c r="D50" s="1">
        <v>15</v>
      </c>
      <c r="E50" s="1" t="s">
        <v>148</v>
      </c>
      <c r="F50" s="1" t="s">
        <v>149</v>
      </c>
      <c r="G50" s="1" t="s">
        <v>150</v>
      </c>
      <c r="H50" s="1">
        <v>47</v>
      </c>
      <c r="I50" s="8" t="s">
        <v>820</v>
      </c>
      <c r="J50" s="8" t="s">
        <v>816</v>
      </c>
      <c r="K50" s="8" t="s">
        <v>383</v>
      </c>
      <c r="L50" s="8" t="s">
        <v>384</v>
      </c>
      <c r="M50" s="8"/>
      <c r="N50" s="8"/>
      <c r="O50" s="8"/>
      <c r="P50" s="8"/>
      <c r="Q50" s="8"/>
      <c r="R50" s="8">
        <v>4</v>
      </c>
      <c r="S50" s="8">
        <v>4</v>
      </c>
      <c r="T50" s="8">
        <v>0</v>
      </c>
      <c r="U50" s="8">
        <v>0</v>
      </c>
      <c r="V50" s="8">
        <v>0</v>
      </c>
      <c r="W50" s="1">
        <v>0</v>
      </c>
      <c r="X50" s="1">
        <v>0</v>
      </c>
      <c r="Y50" s="1" t="s">
        <v>77</v>
      </c>
      <c r="Z50" s="1" t="s">
        <v>77</v>
      </c>
      <c r="AA50" s="1" t="s">
        <v>151</v>
      </c>
      <c r="AB50" s="1">
        <v>4</v>
      </c>
      <c r="AC50" s="1">
        <v>1</v>
      </c>
      <c r="AD50" s="1">
        <v>0</v>
      </c>
      <c r="AE50" s="1">
        <v>0</v>
      </c>
      <c r="AF50" s="1">
        <v>0</v>
      </c>
      <c r="AG50" s="1">
        <v>0</v>
      </c>
      <c r="AH50" s="1">
        <v>0</v>
      </c>
      <c r="AI50" s="1">
        <v>0</v>
      </c>
      <c r="AJ50" s="1">
        <v>0</v>
      </c>
      <c r="AK50" s="1">
        <v>3</v>
      </c>
      <c r="AL50" s="1">
        <v>1</v>
      </c>
      <c r="AM50" s="1">
        <v>0.25</v>
      </c>
      <c r="AN50" s="1">
        <v>0.75</v>
      </c>
      <c r="AO50" s="1">
        <v>0</v>
      </c>
      <c r="AP50" s="1">
        <v>0</v>
      </c>
      <c r="AQ50" s="1" t="s">
        <v>152</v>
      </c>
      <c r="AR50" s="1" t="s">
        <v>153</v>
      </c>
      <c r="AS50" s="1" t="s">
        <v>154</v>
      </c>
      <c r="AT50" s="1" t="s">
        <v>155</v>
      </c>
      <c r="AU50" s="1">
        <v>0</v>
      </c>
      <c r="AV50" s="1" t="s">
        <v>156</v>
      </c>
      <c r="AW50" s="1" t="s">
        <v>157</v>
      </c>
      <c r="AX50" s="1" t="s">
        <v>493</v>
      </c>
    </row>
    <row r="51" spans="1:55">
      <c r="B51" s="1">
        <v>2015</v>
      </c>
      <c r="C51" s="1">
        <v>6</v>
      </c>
      <c r="D51" s="1">
        <v>17</v>
      </c>
      <c r="E51" s="1" t="s">
        <v>482</v>
      </c>
      <c r="F51" s="1" t="s">
        <v>483</v>
      </c>
      <c r="G51" s="1" t="s">
        <v>484</v>
      </c>
      <c r="H51" s="1">
        <v>21</v>
      </c>
      <c r="I51" s="8" t="s">
        <v>814</v>
      </c>
      <c r="J51" s="8" t="s">
        <v>816</v>
      </c>
      <c r="K51" s="8" t="s">
        <v>489</v>
      </c>
      <c r="L51" s="8" t="s">
        <v>758</v>
      </c>
      <c r="M51" s="8" t="s">
        <v>490</v>
      </c>
      <c r="N51" s="8" t="s">
        <v>491</v>
      </c>
      <c r="O51" s="8" t="s">
        <v>492</v>
      </c>
      <c r="P51" s="8" t="s">
        <v>759</v>
      </c>
      <c r="Q51" s="8"/>
      <c r="R51" s="8">
        <v>9</v>
      </c>
      <c r="S51" s="8">
        <v>9</v>
      </c>
      <c r="T51" s="8">
        <v>1</v>
      </c>
      <c r="U51" s="8">
        <v>0</v>
      </c>
      <c r="V51" s="8">
        <v>0</v>
      </c>
      <c r="W51" s="1" t="s">
        <v>143</v>
      </c>
      <c r="X51" s="1">
        <v>0</v>
      </c>
      <c r="Y51" s="1">
        <v>1</v>
      </c>
      <c r="Z51" s="1">
        <v>0</v>
      </c>
      <c r="AA51" s="1" t="s">
        <v>144</v>
      </c>
      <c r="AB51" s="1">
        <v>9</v>
      </c>
      <c r="AC51" s="1">
        <v>1</v>
      </c>
      <c r="AD51" s="1">
        <v>0</v>
      </c>
      <c r="AE51" s="1">
        <v>0</v>
      </c>
      <c r="AF51" s="1">
        <v>0</v>
      </c>
      <c r="AG51" s="1">
        <v>0</v>
      </c>
      <c r="AH51" s="1">
        <v>0</v>
      </c>
      <c r="AI51" s="1">
        <v>0</v>
      </c>
      <c r="AJ51" s="1">
        <v>0</v>
      </c>
      <c r="AK51" s="1">
        <v>3</v>
      </c>
      <c r="AL51" s="1">
        <v>6</v>
      </c>
      <c r="AM51" s="1">
        <v>0.66666666666666663</v>
      </c>
      <c r="AN51" s="1">
        <v>0.33333333333333331</v>
      </c>
      <c r="AO51" s="1">
        <v>0</v>
      </c>
      <c r="AP51" s="1">
        <v>0</v>
      </c>
      <c r="AQ51" s="1" t="s">
        <v>485</v>
      </c>
      <c r="AR51" s="1" t="s">
        <v>486</v>
      </c>
      <c r="AS51" s="1" t="s">
        <v>487</v>
      </c>
      <c r="AT51" s="1" t="s">
        <v>145</v>
      </c>
      <c r="AU51" s="1">
        <v>0</v>
      </c>
      <c r="AV51" s="1" t="s">
        <v>5</v>
      </c>
      <c r="AW51" s="1" t="s">
        <v>146</v>
      </c>
      <c r="AX51" s="1" t="s">
        <v>488</v>
      </c>
      <c r="AY51" s="1" t="s">
        <v>147</v>
      </c>
    </row>
    <row r="52" spans="1:55">
      <c r="B52" s="1">
        <v>2015</v>
      </c>
      <c r="C52" s="1">
        <v>7</v>
      </c>
      <c r="D52" s="1">
        <v>16</v>
      </c>
      <c r="E52" s="1" t="s">
        <v>138</v>
      </c>
      <c r="F52" s="1" t="s">
        <v>474</v>
      </c>
      <c r="G52" s="1" t="s">
        <v>475</v>
      </c>
      <c r="H52" s="1">
        <v>24</v>
      </c>
      <c r="I52" s="1" t="s">
        <v>821</v>
      </c>
      <c r="J52" s="8" t="s">
        <v>816</v>
      </c>
      <c r="K52" s="8" t="s">
        <v>462</v>
      </c>
      <c r="L52" s="8" t="s">
        <v>761</v>
      </c>
      <c r="M52" s="8"/>
      <c r="N52" s="8"/>
      <c r="O52" s="8" t="s">
        <v>481</v>
      </c>
      <c r="P52" s="8" t="s">
        <v>759</v>
      </c>
      <c r="Q52" s="8" t="s">
        <v>762</v>
      </c>
      <c r="R52" s="8">
        <v>5</v>
      </c>
      <c r="S52" s="8">
        <v>5</v>
      </c>
      <c r="T52" s="8">
        <v>3</v>
      </c>
      <c r="U52" s="8">
        <v>0</v>
      </c>
      <c r="V52" s="8">
        <v>1</v>
      </c>
      <c r="W52" s="1" t="s">
        <v>128</v>
      </c>
      <c r="X52" s="1">
        <v>1</v>
      </c>
      <c r="Y52" s="1">
        <v>1</v>
      </c>
      <c r="Z52" s="1">
        <v>1</v>
      </c>
      <c r="AA52" s="1" t="s">
        <v>139</v>
      </c>
      <c r="AB52" s="1">
        <v>5</v>
      </c>
      <c r="AC52" s="1">
        <v>1</v>
      </c>
      <c r="AD52" s="1">
        <v>1</v>
      </c>
      <c r="AE52" s="1">
        <v>1</v>
      </c>
      <c r="AF52" s="1">
        <v>0</v>
      </c>
      <c r="AG52" s="1">
        <v>0</v>
      </c>
      <c r="AH52" s="1">
        <v>1</v>
      </c>
      <c r="AI52" s="1">
        <v>0</v>
      </c>
      <c r="AJ52" s="1">
        <v>1</v>
      </c>
      <c r="AK52" s="1">
        <v>5</v>
      </c>
      <c r="AL52" s="1">
        <v>0</v>
      </c>
      <c r="AM52" s="1">
        <v>0</v>
      </c>
      <c r="AN52" s="1">
        <v>1</v>
      </c>
      <c r="AO52" s="1">
        <v>0</v>
      </c>
      <c r="AP52" s="1">
        <v>1</v>
      </c>
      <c r="AQ52" s="1" t="s">
        <v>476</v>
      </c>
      <c r="AR52" s="1" t="s">
        <v>477</v>
      </c>
      <c r="AS52" s="1" t="s">
        <v>478</v>
      </c>
      <c r="AT52" s="1" t="s">
        <v>140</v>
      </c>
      <c r="AU52" s="1">
        <v>1</v>
      </c>
      <c r="AV52" s="1" t="s">
        <v>141</v>
      </c>
      <c r="AW52" s="1" t="s">
        <v>142</v>
      </c>
      <c r="AX52" s="1" t="s">
        <v>479</v>
      </c>
      <c r="AY52" s="1" t="s">
        <v>480</v>
      </c>
    </row>
    <row r="53" spans="1:55">
      <c r="B53" s="1">
        <v>2015</v>
      </c>
      <c r="C53" s="1">
        <v>10</v>
      </c>
      <c r="D53" s="1">
        <v>1</v>
      </c>
      <c r="E53" s="1" t="s">
        <v>826</v>
      </c>
      <c r="F53" s="1" t="s">
        <v>464</v>
      </c>
      <c r="G53" s="1" t="s">
        <v>465</v>
      </c>
      <c r="H53" s="1">
        <v>26</v>
      </c>
      <c r="I53" s="8" t="s">
        <v>820</v>
      </c>
      <c r="J53" s="8" t="s">
        <v>816</v>
      </c>
      <c r="K53" s="8" t="s">
        <v>470</v>
      </c>
      <c r="L53" s="8" t="s">
        <v>471</v>
      </c>
      <c r="M53" s="8" t="s">
        <v>472</v>
      </c>
      <c r="N53" s="8"/>
      <c r="O53" s="8" t="s">
        <v>473</v>
      </c>
      <c r="P53" s="8"/>
      <c r="Q53" s="8"/>
      <c r="R53" s="8">
        <v>9</v>
      </c>
      <c r="S53" s="8">
        <v>9</v>
      </c>
      <c r="T53" s="8">
        <v>9</v>
      </c>
      <c r="U53" s="8">
        <v>1</v>
      </c>
      <c r="V53" s="8">
        <v>0</v>
      </c>
      <c r="W53" s="1">
        <v>0</v>
      </c>
      <c r="X53" s="1">
        <v>1</v>
      </c>
      <c r="Y53" s="1">
        <v>0</v>
      </c>
      <c r="Z53" s="1">
        <v>0</v>
      </c>
      <c r="AA53" s="1" t="s">
        <v>134</v>
      </c>
      <c r="AB53" s="1">
        <v>9</v>
      </c>
      <c r="AC53" s="1">
        <v>1</v>
      </c>
      <c r="AD53" s="1">
        <v>0</v>
      </c>
      <c r="AE53" s="1">
        <v>0</v>
      </c>
      <c r="AF53" s="1">
        <v>0</v>
      </c>
      <c r="AG53" s="1">
        <v>0</v>
      </c>
      <c r="AH53" s="1">
        <v>0</v>
      </c>
      <c r="AI53" s="1">
        <v>0</v>
      </c>
      <c r="AJ53" s="1">
        <v>1</v>
      </c>
      <c r="AK53" s="1">
        <v>5</v>
      </c>
      <c r="AL53" s="1">
        <v>4</v>
      </c>
      <c r="AM53" s="1">
        <v>0.44444444444444442</v>
      </c>
      <c r="AN53" s="1">
        <v>0.55555555555555558</v>
      </c>
      <c r="AO53" s="1">
        <v>1</v>
      </c>
      <c r="AP53" s="1">
        <v>0</v>
      </c>
      <c r="AQ53" s="1" t="s">
        <v>466</v>
      </c>
      <c r="AR53" s="1" t="s">
        <v>467</v>
      </c>
      <c r="AS53" s="1" t="s">
        <v>468</v>
      </c>
      <c r="AT53" s="1" t="s">
        <v>135</v>
      </c>
      <c r="AU53" s="1">
        <v>1</v>
      </c>
      <c r="AV53" s="1" t="s">
        <v>131</v>
      </c>
      <c r="AW53" s="1" t="s">
        <v>136</v>
      </c>
      <c r="AX53" s="1" t="s">
        <v>469</v>
      </c>
      <c r="AY53" s="1" t="s">
        <v>137</v>
      </c>
    </row>
    <row r="54" spans="1:55">
      <c r="B54" s="1">
        <v>2015</v>
      </c>
      <c r="C54" s="1">
        <v>12</v>
      </c>
      <c r="D54" s="1">
        <v>2</v>
      </c>
      <c r="E54" s="1" t="s">
        <v>382</v>
      </c>
      <c r="F54" s="1" t="s">
        <v>455</v>
      </c>
      <c r="G54" s="1" t="s">
        <v>127</v>
      </c>
      <c r="H54" s="1" t="s">
        <v>456</v>
      </c>
      <c r="I54" s="1" t="s">
        <v>821</v>
      </c>
      <c r="J54" s="8" t="s">
        <v>822</v>
      </c>
      <c r="K54" s="8" t="s">
        <v>462</v>
      </c>
      <c r="L54" s="8" t="s">
        <v>775</v>
      </c>
      <c r="M54" s="8"/>
      <c r="N54" s="8"/>
      <c r="O54" s="8" t="s">
        <v>463</v>
      </c>
      <c r="P54" s="8" t="s">
        <v>757</v>
      </c>
      <c r="Q54" s="8"/>
      <c r="R54" s="8">
        <v>14</v>
      </c>
      <c r="S54" s="8">
        <v>14</v>
      </c>
      <c r="T54" s="8">
        <v>24</v>
      </c>
      <c r="U54" s="8">
        <v>0</v>
      </c>
      <c r="V54" s="8">
        <v>1</v>
      </c>
      <c r="W54" s="1" t="s">
        <v>128</v>
      </c>
      <c r="X54" s="1">
        <v>1</v>
      </c>
      <c r="Y54" s="1">
        <v>1</v>
      </c>
      <c r="Z54" s="1">
        <v>1</v>
      </c>
      <c r="AA54" s="1" t="s">
        <v>129</v>
      </c>
      <c r="AB54" s="1">
        <v>14</v>
      </c>
      <c r="AC54" s="1">
        <v>1</v>
      </c>
      <c r="AD54" s="1">
        <v>1</v>
      </c>
      <c r="AE54" s="1">
        <v>0</v>
      </c>
      <c r="AF54" s="1">
        <v>1</v>
      </c>
      <c r="AG54" s="1">
        <v>0</v>
      </c>
      <c r="AH54" s="1">
        <v>0</v>
      </c>
      <c r="AI54" s="1">
        <v>0</v>
      </c>
      <c r="AJ54" s="1">
        <v>0</v>
      </c>
      <c r="AK54" s="1">
        <v>9</v>
      </c>
      <c r="AL54" s="1">
        <v>5</v>
      </c>
      <c r="AM54" s="1">
        <v>0.35714285714285715</v>
      </c>
      <c r="AN54" s="1">
        <v>0.6428571428571429</v>
      </c>
      <c r="AO54" s="1">
        <v>0</v>
      </c>
      <c r="AP54" s="1">
        <v>1</v>
      </c>
      <c r="AQ54" s="1" t="s">
        <v>457</v>
      </c>
      <c r="AR54" s="1" t="s">
        <v>458</v>
      </c>
      <c r="AS54" s="1" t="s">
        <v>459</v>
      </c>
      <c r="AT54" s="1" t="s">
        <v>130</v>
      </c>
      <c r="AU54" s="1">
        <v>0</v>
      </c>
      <c r="AV54" s="1" t="s">
        <v>131</v>
      </c>
      <c r="AW54" s="1" t="s">
        <v>132</v>
      </c>
      <c r="AX54" s="1" t="s">
        <v>460</v>
      </c>
      <c r="AY54" s="1" t="s">
        <v>461</v>
      </c>
      <c r="AZ54" s="1" t="s">
        <v>133</v>
      </c>
    </row>
    <row r="55" spans="1:55" s="5" customFormat="1">
      <c r="A55" s="1"/>
      <c r="B55" s="1">
        <v>2016</v>
      </c>
      <c r="C55" s="1">
        <v>2</v>
      </c>
      <c r="D55" s="1">
        <v>20</v>
      </c>
      <c r="E55" s="1" t="s">
        <v>116</v>
      </c>
      <c r="F55" s="1" t="s">
        <v>117</v>
      </c>
      <c r="G55" s="1" t="s">
        <v>118</v>
      </c>
      <c r="H55" s="1">
        <v>46</v>
      </c>
      <c r="I55" s="8" t="s">
        <v>814</v>
      </c>
      <c r="J55" s="8" t="s">
        <v>816</v>
      </c>
      <c r="K55" s="8" t="s">
        <v>383</v>
      </c>
      <c r="L55" s="8" t="s">
        <v>453</v>
      </c>
      <c r="M55" s="8"/>
      <c r="N55" s="8"/>
      <c r="O55" s="8" t="s">
        <v>454</v>
      </c>
      <c r="P55" s="8"/>
      <c r="Q55" s="8"/>
      <c r="R55" s="8">
        <v>6</v>
      </c>
      <c r="S55" s="8">
        <v>6</v>
      </c>
      <c r="T55" s="8">
        <v>2</v>
      </c>
      <c r="U55" s="8">
        <v>0</v>
      </c>
      <c r="V55" s="8">
        <v>0</v>
      </c>
      <c r="W55" s="1">
        <v>0</v>
      </c>
      <c r="X55" s="1">
        <v>1</v>
      </c>
      <c r="Y55" s="1">
        <v>1</v>
      </c>
      <c r="Z55" s="1">
        <v>1</v>
      </c>
      <c r="AA55" s="1" t="s">
        <v>119</v>
      </c>
      <c r="AB55" s="1">
        <v>6</v>
      </c>
      <c r="AC55" s="1">
        <v>1</v>
      </c>
      <c r="AD55" s="1">
        <v>0</v>
      </c>
      <c r="AE55" s="1">
        <v>0</v>
      </c>
      <c r="AF55" s="1">
        <v>0</v>
      </c>
      <c r="AG55" s="1">
        <v>0</v>
      </c>
      <c r="AH55" s="1">
        <v>0</v>
      </c>
      <c r="AI55" s="1">
        <v>1</v>
      </c>
      <c r="AJ55" s="1" t="s">
        <v>120</v>
      </c>
      <c r="AK55" s="1">
        <v>2</v>
      </c>
      <c r="AL55" s="1">
        <v>4</v>
      </c>
      <c r="AM55" s="1">
        <v>0.66666666666666663</v>
      </c>
      <c r="AN55" s="1">
        <v>0.33333333333333331</v>
      </c>
      <c r="AO55" s="1">
        <v>0</v>
      </c>
      <c r="AP55" s="1">
        <v>0</v>
      </c>
      <c r="AQ55" s="1" t="s">
        <v>452</v>
      </c>
      <c r="AR55" s="1" t="s">
        <v>121</v>
      </c>
      <c r="AS55" s="1"/>
      <c r="AT55" s="1" t="s">
        <v>122</v>
      </c>
      <c r="AU55" s="1">
        <v>0</v>
      </c>
      <c r="AV55" s="1" t="s">
        <v>123</v>
      </c>
      <c r="AW55" s="1" t="s">
        <v>124</v>
      </c>
      <c r="AX55" s="1" t="s">
        <v>125</v>
      </c>
      <c r="AY55" s="1" t="s">
        <v>126</v>
      </c>
      <c r="AZ55" s="1"/>
      <c r="BA55" s="1"/>
      <c r="BB55" s="1"/>
      <c r="BC55" s="1"/>
    </row>
    <row r="56" spans="1:55">
      <c r="B56" s="1">
        <v>2016</v>
      </c>
      <c r="C56" s="1">
        <v>6</v>
      </c>
      <c r="D56" s="1">
        <v>12</v>
      </c>
      <c r="E56" s="1" t="s">
        <v>30</v>
      </c>
      <c r="F56" s="1" t="s">
        <v>75</v>
      </c>
      <c r="G56" s="1" t="s">
        <v>109</v>
      </c>
      <c r="H56" s="1">
        <v>29</v>
      </c>
      <c r="I56" s="1" t="s">
        <v>821</v>
      </c>
      <c r="J56" s="8" t="s">
        <v>816</v>
      </c>
      <c r="K56" s="8" t="s">
        <v>462</v>
      </c>
      <c r="L56" s="8" t="s">
        <v>807</v>
      </c>
      <c r="M56" s="8" t="s">
        <v>450</v>
      </c>
      <c r="N56" s="8"/>
      <c r="O56" s="8" t="s">
        <v>451</v>
      </c>
      <c r="P56" s="8"/>
      <c r="Q56" s="8"/>
      <c r="R56" s="8">
        <v>49</v>
      </c>
      <c r="S56" s="8">
        <v>49</v>
      </c>
      <c r="T56" s="8">
        <v>53</v>
      </c>
      <c r="U56" s="8">
        <v>0</v>
      </c>
      <c r="V56" s="8">
        <v>1</v>
      </c>
      <c r="W56" s="1">
        <v>0</v>
      </c>
      <c r="X56" s="1">
        <v>1</v>
      </c>
      <c r="Y56" s="1">
        <v>1</v>
      </c>
      <c r="Z56" s="1">
        <v>1</v>
      </c>
      <c r="AA56" s="1" t="s">
        <v>110</v>
      </c>
      <c r="AB56" s="1">
        <v>49</v>
      </c>
      <c r="AC56" s="1">
        <v>1</v>
      </c>
      <c r="AD56" s="1">
        <v>1</v>
      </c>
      <c r="AE56" s="1">
        <v>0</v>
      </c>
      <c r="AF56" s="1">
        <v>1</v>
      </c>
      <c r="AG56" s="1">
        <v>0</v>
      </c>
      <c r="AH56" s="1">
        <v>0</v>
      </c>
      <c r="AI56" s="1">
        <v>0</v>
      </c>
      <c r="AJ56" s="1">
        <v>1</v>
      </c>
      <c r="AK56" s="1">
        <v>42</v>
      </c>
      <c r="AL56" s="1">
        <v>7</v>
      </c>
      <c r="AM56" s="1">
        <v>0.14285714285714285</v>
      </c>
      <c r="AN56" s="1">
        <v>0.8571428571428571</v>
      </c>
      <c r="AO56" s="1">
        <v>0</v>
      </c>
      <c r="AP56" s="1">
        <v>1</v>
      </c>
      <c r="AQ56" s="1" t="s">
        <v>446</v>
      </c>
      <c r="AR56" s="1" t="s">
        <v>447</v>
      </c>
      <c r="AT56" s="1" t="s">
        <v>111</v>
      </c>
      <c r="AU56" s="1">
        <v>0</v>
      </c>
      <c r="AV56" s="1" t="s">
        <v>112</v>
      </c>
      <c r="AW56" s="1" t="s">
        <v>113</v>
      </c>
      <c r="AX56" s="1" t="s">
        <v>114</v>
      </c>
      <c r="AY56" s="1" t="s">
        <v>448</v>
      </c>
      <c r="AZ56" s="1" t="s">
        <v>115</v>
      </c>
    </row>
    <row r="57" spans="1:55">
      <c r="B57" s="1">
        <v>2016</v>
      </c>
      <c r="C57" s="1">
        <v>7</v>
      </c>
      <c r="D57" s="1">
        <v>7</v>
      </c>
      <c r="E57" s="1" t="s">
        <v>52</v>
      </c>
      <c r="F57" s="1" t="s">
        <v>103</v>
      </c>
      <c r="G57" s="1" t="s">
        <v>437</v>
      </c>
      <c r="H57" s="1">
        <v>25</v>
      </c>
      <c r="I57" s="8" t="s">
        <v>820</v>
      </c>
      <c r="J57" s="8" t="s">
        <v>816</v>
      </c>
      <c r="K57" s="8" t="s">
        <v>441</v>
      </c>
      <c r="L57" s="8" t="s">
        <v>442</v>
      </c>
      <c r="M57" s="8" t="s">
        <v>443</v>
      </c>
      <c r="N57" s="8" t="s">
        <v>444</v>
      </c>
      <c r="O57" s="8" t="s">
        <v>445</v>
      </c>
      <c r="P57" s="8"/>
      <c r="Q57" s="8"/>
      <c r="R57" s="8">
        <v>5</v>
      </c>
      <c r="S57" s="8">
        <v>5</v>
      </c>
      <c r="T57" s="8">
        <v>11</v>
      </c>
      <c r="U57" s="8">
        <v>0</v>
      </c>
      <c r="V57" s="8">
        <v>1</v>
      </c>
      <c r="W57" s="1">
        <v>0</v>
      </c>
      <c r="X57" s="1">
        <v>1</v>
      </c>
      <c r="Y57" s="1">
        <v>1</v>
      </c>
      <c r="Z57" s="1">
        <v>1</v>
      </c>
      <c r="AA57" s="1" t="s">
        <v>104</v>
      </c>
      <c r="AB57" s="1">
        <v>5</v>
      </c>
      <c r="AC57" s="1">
        <v>1</v>
      </c>
      <c r="AD57" s="1">
        <v>1</v>
      </c>
      <c r="AE57" s="1">
        <v>0</v>
      </c>
      <c r="AF57" s="1">
        <v>1</v>
      </c>
      <c r="AG57" s="1">
        <v>0</v>
      </c>
      <c r="AH57" s="1">
        <v>0</v>
      </c>
      <c r="AI57" s="1">
        <v>1</v>
      </c>
      <c r="AJ57" s="1">
        <v>1</v>
      </c>
      <c r="AK57" s="1">
        <v>5</v>
      </c>
      <c r="AL57" s="1">
        <v>0</v>
      </c>
      <c r="AM57" s="1">
        <v>0</v>
      </c>
      <c r="AN57" s="1">
        <v>1</v>
      </c>
      <c r="AO57" s="1">
        <v>0</v>
      </c>
      <c r="AP57" s="1">
        <v>1</v>
      </c>
      <c r="AQ57" s="1" t="s">
        <v>438</v>
      </c>
      <c r="AR57" s="1" t="s">
        <v>439</v>
      </c>
      <c r="AT57" s="1" t="s">
        <v>105</v>
      </c>
      <c r="AU57" s="1">
        <v>1</v>
      </c>
      <c r="AV57" s="1" t="s">
        <v>106</v>
      </c>
      <c r="AW57" s="1" t="s">
        <v>107</v>
      </c>
      <c r="AX57" s="1" t="s">
        <v>108</v>
      </c>
      <c r="AY57" s="1" t="s">
        <v>440</v>
      </c>
    </row>
    <row r="58" spans="1:55">
      <c r="B58" s="1">
        <v>2016</v>
      </c>
      <c r="C58" s="1">
        <v>9</v>
      </c>
      <c r="D58" s="1">
        <v>23</v>
      </c>
      <c r="E58" s="1" t="s">
        <v>95</v>
      </c>
      <c r="F58" s="1" t="s">
        <v>96</v>
      </c>
      <c r="G58" s="1" t="s">
        <v>432</v>
      </c>
      <c r="H58" s="1">
        <v>20</v>
      </c>
      <c r="I58" s="1" t="s">
        <v>821</v>
      </c>
      <c r="J58" s="8" t="s">
        <v>816</v>
      </c>
      <c r="K58" s="8" t="s">
        <v>435</v>
      </c>
      <c r="L58" s="8" t="s">
        <v>384</v>
      </c>
      <c r="M58" s="8" t="s">
        <v>436</v>
      </c>
      <c r="N58" s="8"/>
      <c r="O58" s="8"/>
      <c r="P58" s="8"/>
      <c r="Q58" s="8"/>
      <c r="R58" s="8">
        <v>5</v>
      </c>
      <c r="S58" s="8">
        <v>5</v>
      </c>
      <c r="T58" s="8">
        <v>0</v>
      </c>
      <c r="U58" s="8">
        <v>0</v>
      </c>
      <c r="V58" s="8">
        <v>0</v>
      </c>
      <c r="W58" s="1">
        <v>0</v>
      </c>
      <c r="X58" s="1">
        <v>0</v>
      </c>
      <c r="Y58" s="1">
        <v>1</v>
      </c>
      <c r="Z58" s="1">
        <v>1</v>
      </c>
      <c r="AA58" s="1" t="s">
        <v>97</v>
      </c>
      <c r="AB58" s="1">
        <v>5</v>
      </c>
      <c r="AC58" s="1">
        <v>0</v>
      </c>
      <c r="AD58" s="1">
        <v>1</v>
      </c>
      <c r="AE58" s="1">
        <v>0</v>
      </c>
      <c r="AF58" s="1">
        <v>0</v>
      </c>
      <c r="AG58" s="1">
        <v>0</v>
      </c>
      <c r="AH58" s="1">
        <v>0</v>
      </c>
      <c r="AI58" s="1">
        <v>0</v>
      </c>
      <c r="AJ58" s="1">
        <v>1</v>
      </c>
      <c r="AK58" s="1">
        <v>1</v>
      </c>
      <c r="AL58" s="1">
        <v>4</v>
      </c>
      <c r="AM58" s="1">
        <v>0.8</v>
      </c>
      <c r="AN58" s="1">
        <v>0.2</v>
      </c>
      <c r="AO58" s="1">
        <v>0</v>
      </c>
      <c r="AP58" s="1">
        <v>0</v>
      </c>
      <c r="AQ58" s="1" t="s">
        <v>98</v>
      </c>
      <c r="AR58" s="1" t="s">
        <v>433</v>
      </c>
      <c r="AT58" s="1" t="s">
        <v>99</v>
      </c>
      <c r="AU58" s="1">
        <v>1</v>
      </c>
      <c r="AV58" s="1" t="s">
        <v>100</v>
      </c>
      <c r="AW58" s="1" t="s">
        <v>101</v>
      </c>
      <c r="AX58" s="1" t="s">
        <v>102</v>
      </c>
      <c r="AY58" s="1" t="s">
        <v>434</v>
      </c>
      <c r="BA58" s="1" t="s">
        <v>827</v>
      </c>
    </row>
    <row r="59" spans="1:55">
      <c r="B59" s="1">
        <v>2017</v>
      </c>
      <c r="C59" s="1">
        <v>1</v>
      </c>
      <c r="D59" s="1">
        <v>6</v>
      </c>
      <c r="E59" s="1" t="s">
        <v>30</v>
      </c>
      <c r="F59" s="1" t="s">
        <v>85</v>
      </c>
      <c r="G59" s="1" t="s">
        <v>86</v>
      </c>
      <c r="H59" s="1">
        <v>26</v>
      </c>
      <c r="I59" s="1" t="s">
        <v>823</v>
      </c>
      <c r="J59" s="1" t="s">
        <v>816</v>
      </c>
      <c r="K59" s="8" t="s">
        <v>430</v>
      </c>
      <c r="L59" s="8" t="s">
        <v>384</v>
      </c>
      <c r="M59" s="8" t="s">
        <v>431</v>
      </c>
      <c r="N59" s="8"/>
      <c r="O59" s="8"/>
      <c r="P59" s="8"/>
      <c r="Q59" s="8"/>
      <c r="R59" s="8">
        <v>5</v>
      </c>
      <c r="S59" s="8">
        <v>5</v>
      </c>
      <c r="T59" s="8">
        <v>6</v>
      </c>
      <c r="U59" s="8">
        <v>0</v>
      </c>
      <c r="V59" s="8">
        <v>0</v>
      </c>
      <c r="W59" s="1">
        <v>0</v>
      </c>
      <c r="X59" s="1">
        <v>0</v>
      </c>
      <c r="Y59" s="1" t="s">
        <v>77</v>
      </c>
      <c r="Z59" s="1" t="s">
        <v>77</v>
      </c>
      <c r="AA59" s="1" t="s">
        <v>87</v>
      </c>
      <c r="AB59" s="1">
        <v>5</v>
      </c>
      <c r="AC59" s="1">
        <v>1</v>
      </c>
      <c r="AD59" s="1">
        <v>0</v>
      </c>
      <c r="AE59" s="1">
        <v>0</v>
      </c>
      <c r="AF59" s="1">
        <v>0</v>
      </c>
      <c r="AG59" s="1">
        <v>0</v>
      </c>
      <c r="AH59" s="1">
        <v>0</v>
      </c>
      <c r="AI59" s="1">
        <v>0</v>
      </c>
      <c r="AJ59" s="1">
        <v>1</v>
      </c>
      <c r="AK59" s="1">
        <v>2</v>
      </c>
      <c r="AL59" s="1">
        <v>3</v>
      </c>
      <c r="AM59" s="1">
        <v>0.6</v>
      </c>
      <c r="AN59" s="1">
        <v>0.4</v>
      </c>
      <c r="AO59" s="1">
        <v>0</v>
      </c>
      <c r="AP59" s="1">
        <v>0</v>
      </c>
      <c r="AQ59" s="1" t="s">
        <v>88</v>
      </c>
      <c r="AR59" s="1" t="s">
        <v>89</v>
      </c>
      <c r="AT59" s="1" t="s">
        <v>90</v>
      </c>
      <c r="AU59" s="1">
        <v>1</v>
      </c>
      <c r="AV59" s="1" t="s">
        <v>91</v>
      </c>
      <c r="AW59" s="1" t="s">
        <v>92</v>
      </c>
      <c r="AX59" s="1" t="s">
        <v>93</v>
      </c>
      <c r="AY59" s="1" t="s">
        <v>94</v>
      </c>
      <c r="BA59" s="1" t="s">
        <v>828</v>
      </c>
    </row>
    <row r="60" spans="1:55">
      <c r="B60" s="1">
        <v>2017</v>
      </c>
      <c r="C60" s="1">
        <v>6</v>
      </c>
      <c r="D60" s="1">
        <v>5</v>
      </c>
      <c r="E60" s="1" t="s">
        <v>30</v>
      </c>
      <c r="F60" s="1" t="s">
        <v>75</v>
      </c>
      <c r="G60" s="1" t="s">
        <v>76</v>
      </c>
      <c r="H60" s="1">
        <v>45</v>
      </c>
      <c r="I60" s="8" t="s">
        <v>814</v>
      </c>
      <c r="J60" s="8" t="s">
        <v>816</v>
      </c>
      <c r="K60" s="8" t="s">
        <v>383</v>
      </c>
      <c r="L60" s="8" t="s">
        <v>384</v>
      </c>
      <c r="M60" s="8"/>
      <c r="N60" s="8"/>
      <c r="O60" s="8"/>
      <c r="P60" s="8"/>
      <c r="Q60" s="8"/>
      <c r="R60" s="8">
        <v>5</v>
      </c>
      <c r="S60" s="8">
        <v>5</v>
      </c>
      <c r="T60" s="8">
        <v>0</v>
      </c>
      <c r="U60" s="8">
        <v>1</v>
      </c>
      <c r="V60" s="8">
        <v>0</v>
      </c>
      <c r="W60" s="1">
        <v>0</v>
      </c>
      <c r="X60" s="1">
        <v>0</v>
      </c>
      <c r="Y60" s="1" t="s">
        <v>77</v>
      </c>
      <c r="Z60" s="1" t="s">
        <v>77</v>
      </c>
      <c r="AA60" s="1" t="s">
        <v>78</v>
      </c>
      <c r="AB60" s="1">
        <v>5</v>
      </c>
      <c r="AC60" s="1">
        <v>1</v>
      </c>
      <c r="AD60" s="1">
        <v>0</v>
      </c>
      <c r="AE60" s="1">
        <v>0</v>
      </c>
      <c r="AF60" s="1">
        <v>0</v>
      </c>
      <c r="AG60" s="1">
        <v>0</v>
      </c>
      <c r="AH60" s="1">
        <v>0</v>
      </c>
      <c r="AI60" s="1">
        <v>0</v>
      </c>
      <c r="AJ60" s="1">
        <v>0</v>
      </c>
      <c r="AK60" s="1">
        <v>4</v>
      </c>
      <c r="AL60" s="1">
        <v>1</v>
      </c>
      <c r="AM60" s="1">
        <v>0.2</v>
      </c>
      <c r="AN60" s="1">
        <v>0.8</v>
      </c>
      <c r="AO60" s="1">
        <v>1</v>
      </c>
      <c r="AP60" s="1">
        <v>0</v>
      </c>
      <c r="AQ60" s="1" t="s">
        <v>79</v>
      </c>
      <c r="AR60" s="1" t="s">
        <v>80</v>
      </c>
      <c r="AT60" s="1" t="s">
        <v>81</v>
      </c>
      <c r="AU60" s="1">
        <v>0</v>
      </c>
      <c r="AV60" s="1" t="s">
        <v>82</v>
      </c>
      <c r="AW60" s="1" t="s">
        <v>83</v>
      </c>
      <c r="AX60" s="1" t="s">
        <v>84</v>
      </c>
      <c r="AY60" s="1" t="s">
        <v>84</v>
      </c>
    </row>
    <row r="61" spans="1:55">
      <c r="B61" s="1">
        <v>2017</v>
      </c>
      <c r="C61" s="1">
        <v>10</v>
      </c>
      <c r="D61" s="1">
        <v>1</v>
      </c>
      <c r="E61" s="1" t="s">
        <v>64</v>
      </c>
      <c r="F61" s="1" t="s">
        <v>65</v>
      </c>
      <c r="G61" s="1" t="s">
        <v>66</v>
      </c>
      <c r="H61" s="1">
        <v>64</v>
      </c>
      <c r="I61" s="8" t="s">
        <v>814</v>
      </c>
      <c r="J61" s="8" t="s">
        <v>816</v>
      </c>
      <c r="K61" s="8" t="s">
        <v>424</v>
      </c>
      <c r="L61" s="8" t="s">
        <v>425</v>
      </c>
      <c r="M61" s="8" t="s">
        <v>426</v>
      </c>
      <c r="N61" s="8"/>
      <c r="O61" s="8" t="s">
        <v>427</v>
      </c>
      <c r="P61" s="8" t="s">
        <v>428</v>
      </c>
      <c r="Q61" s="8" t="s">
        <v>429</v>
      </c>
      <c r="R61" s="8">
        <v>58</v>
      </c>
      <c r="S61" s="8">
        <v>58</v>
      </c>
      <c r="T61" s="8">
        <v>441</v>
      </c>
      <c r="U61" s="8">
        <v>1</v>
      </c>
      <c r="V61" s="8">
        <v>0</v>
      </c>
      <c r="W61" s="1">
        <v>0</v>
      </c>
      <c r="X61" s="1">
        <v>1</v>
      </c>
      <c r="Y61" s="1">
        <v>1</v>
      </c>
      <c r="Z61" s="1">
        <v>1</v>
      </c>
      <c r="AA61" s="1" t="s">
        <v>67</v>
      </c>
      <c r="AB61" s="1">
        <v>58</v>
      </c>
      <c r="AC61" s="1">
        <v>1</v>
      </c>
      <c r="AD61" s="1">
        <v>1</v>
      </c>
      <c r="AE61" s="1">
        <v>0</v>
      </c>
      <c r="AF61" s="1">
        <v>1</v>
      </c>
      <c r="AG61" s="1">
        <v>0</v>
      </c>
      <c r="AH61" s="1">
        <v>0</v>
      </c>
      <c r="AI61" s="1">
        <v>1</v>
      </c>
      <c r="AJ61" s="1">
        <v>1</v>
      </c>
      <c r="AK61" s="1">
        <v>22</v>
      </c>
      <c r="AL61" s="1">
        <v>36</v>
      </c>
      <c r="AM61" s="1">
        <v>0.62068965517241381</v>
      </c>
      <c r="AN61" s="1">
        <v>0.37931034482758619</v>
      </c>
      <c r="AO61" s="1">
        <v>1</v>
      </c>
      <c r="AP61" s="1">
        <v>0</v>
      </c>
      <c r="AQ61" s="1" t="s">
        <v>68</v>
      </c>
      <c r="AR61" s="1" t="s">
        <v>69</v>
      </c>
      <c r="AT61" s="1" t="s">
        <v>70</v>
      </c>
      <c r="AU61" s="1">
        <v>1</v>
      </c>
      <c r="AV61" s="1" t="s">
        <v>71</v>
      </c>
      <c r="AW61" s="1" t="s">
        <v>72</v>
      </c>
      <c r="AX61" s="1" t="s">
        <v>73</v>
      </c>
      <c r="AY61" s="1" t="s">
        <v>74</v>
      </c>
    </row>
    <row r="62" spans="1:55" s="6" customFormat="1">
      <c r="A62" s="1"/>
      <c r="B62" s="1">
        <v>2017</v>
      </c>
      <c r="C62" s="1">
        <v>11</v>
      </c>
      <c r="D62" s="1">
        <v>5</v>
      </c>
      <c r="E62" s="1" t="s">
        <v>52</v>
      </c>
      <c r="F62" s="1" t="s">
        <v>53</v>
      </c>
      <c r="G62" s="1" t="s">
        <v>54</v>
      </c>
      <c r="H62" s="1">
        <v>26</v>
      </c>
      <c r="I62" s="8" t="s">
        <v>814</v>
      </c>
      <c r="J62" s="8" t="s">
        <v>816</v>
      </c>
      <c r="K62" s="8" t="s">
        <v>422</v>
      </c>
      <c r="L62" s="8" t="s">
        <v>384</v>
      </c>
      <c r="M62" s="8" t="s">
        <v>423</v>
      </c>
      <c r="N62" s="8"/>
      <c r="O62" s="8"/>
      <c r="P62" s="8"/>
      <c r="Q62" s="8"/>
      <c r="R62" s="8">
        <v>26</v>
      </c>
      <c r="S62" s="8">
        <v>26</v>
      </c>
      <c r="T62" s="8">
        <v>20</v>
      </c>
      <c r="U62" s="8">
        <v>1</v>
      </c>
      <c r="V62" s="8">
        <v>0</v>
      </c>
      <c r="W62" s="1">
        <v>0</v>
      </c>
      <c r="X62" s="1">
        <v>0</v>
      </c>
      <c r="Y62" s="1">
        <v>1</v>
      </c>
      <c r="Z62" s="1">
        <v>1</v>
      </c>
      <c r="AA62" s="1" t="s">
        <v>55</v>
      </c>
      <c r="AB62" s="1" t="s">
        <v>56</v>
      </c>
      <c r="AC62" s="1">
        <v>0</v>
      </c>
      <c r="AD62" s="1">
        <v>1</v>
      </c>
      <c r="AE62" s="1">
        <v>0</v>
      </c>
      <c r="AF62" s="1">
        <v>0</v>
      </c>
      <c r="AG62" s="1">
        <v>0</v>
      </c>
      <c r="AH62" s="1">
        <v>0</v>
      </c>
      <c r="AI62" s="1">
        <v>1</v>
      </c>
      <c r="AJ62" s="1">
        <v>1</v>
      </c>
      <c r="AK62" s="1">
        <v>8</v>
      </c>
      <c r="AL62" s="1">
        <v>17</v>
      </c>
      <c r="AM62" s="1">
        <v>0.65384615384615385</v>
      </c>
      <c r="AN62" s="1">
        <v>0.30769230769230771</v>
      </c>
      <c r="AO62" s="1">
        <v>1</v>
      </c>
      <c r="AP62" s="1">
        <v>0</v>
      </c>
      <c r="AQ62" s="1" t="s">
        <v>57</v>
      </c>
      <c r="AR62" s="1" t="s">
        <v>58</v>
      </c>
      <c r="AS62" s="1"/>
      <c r="AT62" s="1" t="s">
        <v>59</v>
      </c>
      <c r="AU62" s="1">
        <v>1</v>
      </c>
      <c r="AV62" s="1" t="s">
        <v>60</v>
      </c>
      <c r="AW62" s="1" t="s">
        <v>61</v>
      </c>
      <c r="AX62" s="1" t="s">
        <v>62</v>
      </c>
      <c r="AY62" s="1" t="s">
        <v>63</v>
      </c>
      <c r="AZ62" s="1"/>
      <c r="BA62" s="1"/>
      <c r="BB62" s="1"/>
      <c r="BC62" s="1"/>
    </row>
    <row r="63" spans="1:55" s="6" customFormat="1">
      <c r="A63" s="1"/>
      <c r="B63" s="1">
        <v>2018</v>
      </c>
      <c r="C63" s="1">
        <v>1</v>
      </c>
      <c r="D63" s="1">
        <v>28</v>
      </c>
      <c r="E63" s="1" t="s">
        <v>41</v>
      </c>
      <c r="F63" s="1" t="s">
        <v>42</v>
      </c>
      <c r="G63" s="1" t="s">
        <v>43</v>
      </c>
      <c r="H63" s="1">
        <v>28</v>
      </c>
      <c r="I63" s="8" t="s">
        <v>814</v>
      </c>
      <c r="J63" s="8" t="s">
        <v>816</v>
      </c>
      <c r="K63" s="8" t="s">
        <v>383</v>
      </c>
      <c r="L63" s="8" t="s">
        <v>420</v>
      </c>
      <c r="M63" s="8"/>
      <c r="N63" s="8"/>
      <c r="O63" s="8" t="s">
        <v>421</v>
      </c>
      <c r="P63" s="8"/>
      <c r="Q63" s="8"/>
      <c r="R63" s="1">
        <v>4</v>
      </c>
      <c r="S63" s="1">
        <v>4</v>
      </c>
      <c r="T63" s="1">
        <v>1</v>
      </c>
      <c r="U63" s="1">
        <v>1</v>
      </c>
      <c r="V63" s="1">
        <v>0</v>
      </c>
      <c r="W63" s="1">
        <v>0</v>
      </c>
      <c r="X63" s="1">
        <v>1</v>
      </c>
      <c r="Y63" s="1">
        <v>0</v>
      </c>
      <c r="Z63" s="1">
        <v>0</v>
      </c>
      <c r="AA63" s="1" t="s">
        <v>44</v>
      </c>
      <c r="AB63" s="1">
        <v>4</v>
      </c>
      <c r="AC63" s="1">
        <v>1</v>
      </c>
      <c r="AD63" s="1">
        <v>1</v>
      </c>
      <c r="AE63" s="1">
        <v>0</v>
      </c>
      <c r="AF63" s="1">
        <v>1</v>
      </c>
      <c r="AG63" s="1">
        <v>0</v>
      </c>
      <c r="AH63" s="1">
        <v>0</v>
      </c>
      <c r="AI63" s="1">
        <v>1</v>
      </c>
      <c r="AJ63" s="1">
        <v>0</v>
      </c>
      <c r="AK63" s="1">
        <v>2</v>
      </c>
      <c r="AL63" s="1">
        <v>2</v>
      </c>
      <c r="AM63" s="1">
        <v>0.5</v>
      </c>
      <c r="AN63" s="1">
        <v>0.5</v>
      </c>
      <c r="AO63" s="1">
        <v>1</v>
      </c>
      <c r="AP63" s="1">
        <v>0</v>
      </c>
      <c r="AQ63" s="1" t="s">
        <v>45</v>
      </c>
      <c r="AR63" s="1" t="s">
        <v>46</v>
      </c>
      <c r="AS63" s="1"/>
      <c r="AT63" s="1" t="s">
        <v>47</v>
      </c>
      <c r="AU63" s="1">
        <v>0</v>
      </c>
      <c r="AV63" s="1" t="s">
        <v>48</v>
      </c>
      <c r="AW63" s="1" t="s">
        <v>49</v>
      </c>
      <c r="AX63" s="1" t="s">
        <v>50</v>
      </c>
      <c r="AY63" s="1" t="s">
        <v>51</v>
      </c>
      <c r="AZ63" s="1"/>
      <c r="BA63" s="1"/>
      <c r="BB63" s="1"/>
      <c r="BC63" s="1"/>
    </row>
    <row r="64" spans="1:55" s="6" customFormat="1">
      <c r="A64" s="1"/>
      <c r="B64" s="1">
        <v>2018</v>
      </c>
      <c r="C64" s="1">
        <v>2</v>
      </c>
      <c r="D64" s="1">
        <v>14</v>
      </c>
      <c r="E64" s="1" t="s">
        <v>30</v>
      </c>
      <c r="F64" s="1" t="s">
        <v>31</v>
      </c>
      <c r="G64" s="1" t="s">
        <v>32</v>
      </c>
      <c r="H64" s="1">
        <v>19</v>
      </c>
      <c r="I64" s="1" t="s">
        <v>823</v>
      </c>
      <c r="J64" s="1" t="s">
        <v>816</v>
      </c>
      <c r="K64" s="8" t="s">
        <v>383</v>
      </c>
      <c r="L64" s="8" t="s">
        <v>384</v>
      </c>
      <c r="M64" s="8"/>
      <c r="N64" s="8"/>
      <c r="O64" s="8"/>
      <c r="P64" s="8"/>
      <c r="Q64" s="8"/>
      <c r="R64" s="1">
        <v>17</v>
      </c>
      <c r="S64" s="1">
        <v>17</v>
      </c>
      <c r="T64" s="1">
        <v>15</v>
      </c>
      <c r="U64" s="1">
        <v>0</v>
      </c>
      <c r="V64" s="1">
        <v>0</v>
      </c>
      <c r="W64" s="1">
        <v>0</v>
      </c>
      <c r="X64" s="1">
        <v>0</v>
      </c>
      <c r="Y64" s="1">
        <v>1</v>
      </c>
      <c r="Z64" s="1">
        <v>0</v>
      </c>
      <c r="AA64" s="1" t="s">
        <v>33</v>
      </c>
      <c r="AB64" s="1">
        <v>17</v>
      </c>
      <c r="AC64" s="1">
        <v>0</v>
      </c>
      <c r="AD64" s="1">
        <v>1</v>
      </c>
      <c r="AE64" s="1">
        <v>0</v>
      </c>
      <c r="AF64" s="1">
        <v>0</v>
      </c>
      <c r="AG64" s="1">
        <v>0</v>
      </c>
      <c r="AH64" s="1">
        <v>0</v>
      </c>
      <c r="AI64" s="1">
        <v>0</v>
      </c>
      <c r="AJ64" s="1">
        <v>1</v>
      </c>
      <c r="AK64" s="1">
        <v>9</v>
      </c>
      <c r="AL64" s="1">
        <v>8</v>
      </c>
      <c r="AM64" s="1">
        <v>0.47058823529411764</v>
      </c>
      <c r="AN64" s="1">
        <v>0.52941176470588236</v>
      </c>
      <c r="AO64" s="1">
        <v>0</v>
      </c>
      <c r="AP64" s="1">
        <v>0</v>
      </c>
      <c r="AQ64" s="1" t="s">
        <v>34</v>
      </c>
      <c r="AR64" s="1" t="s">
        <v>35</v>
      </c>
      <c r="AS64" s="1"/>
      <c r="AT64" s="1" t="s">
        <v>36</v>
      </c>
      <c r="AU64" s="1">
        <v>1</v>
      </c>
      <c r="AV64" s="1" t="s">
        <v>37</v>
      </c>
      <c r="AW64" s="1" t="s">
        <v>38</v>
      </c>
      <c r="AX64" s="1" t="s">
        <v>39</v>
      </c>
      <c r="AY64" s="1" t="s">
        <v>40</v>
      </c>
      <c r="AZ64" s="1"/>
      <c r="BA64" s="1"/>
      <c r="BB64" s="1"/>
      <c r="BC64" s="1"/>
    </row>
    <row r="65" spans="1:52" s="6" customFormat="1">
      <c r="A65" s="6" t="s">
        <v>756</v>
      </c>
      <c r="B65" s="6">
        <v>2018</v>
      </c>
      <c r="C65" s="6">
        <v>4</v>
      </c>
      <c r="D65" s="6">
        <v>22</v>
      </c>
      <c r="E65" s="6" t="s">
        <v>138</v>
      </c>
      <c r="F65" s="6" t="s">
        <v>385</v>
      </c>
      <c r="G65" s="6" t="s">
        <v>386</v>
      </c>
      <c r="H65" s="6">
        <v>29</v>
      </c>
      <c r="I65" s="6" t="s">
        <v>814</v>
      </c>
      <c r="J65" s="6" t="s">
        <v>816</v>
      </c>
      <c r="K65" s="6" t="s">
        <v>387</v>
      </c>
      <c r="L65" s="6" t="s">
        <v>388</v>
      </c>
      <c r="M65" s="6" t="s">
        <v>389</v>
      </c>
      <c r="O65" s="6" t="s">
        <v>390</v>
      </c>
      <c r="R65" s="6">
        <v>4</v>
      </c>
      <c r="S65" s="6">
        <v>4</v>
      </c>
      <c r="T65" s="6">
        <v>4</v>
      </c>
      <c r="U65" s="6">
        <v>0</v>
      </c>
      <c r="V65" s="6">
        <v>0</v>
      </c>
      <c r="W65" s="6">
        <v>0</v>
      </c>
      <c r="X65" s="6">
        <v>0</v>
      </c>
      <c r="Y65" s="6" t="s">
        <v>77</v>
      </c>
      <c r="Z65" s="6" t="s">
        <v>77</v>
      </c>
      <c r="AA65" s="6" t="s">
        <v>78</v>
      </c>
      <c r="AB65" s="6">
        <v>4</v>
      </c>
      <c r="AC65" s="6">
        <v>0</v>
      </c>
      <c r="AD65" s="6">
        <v>1</v>
      </c>
      <c r="AE65" s="6">
        <v>0</v>
      </c>
      <c r="AF65" s="6">
        <v>0</v>
      </c>
      <c r="AG65" s="6">
        <v>0</v>
      </c>
      <c r="AH65" s="6">
        <v>0</v>
      </c>
      <c r="AI65" s="6">
        <v>0</v>
      </c>
      <c r="AJ65" s="6">
        <v>1</v>
      </c>
      <c r="AK65" s="6">
        <v>3</v>
      </c>
      <c r="AL65" s="6">
        <v>1</v>
      </c>
      <c r="AM65" s="6">
        <v>0.25</v>
      </c>
      <c r="AN65" s="6">
        <v>0.75</v>
      </c>
      <c r="AO65" s="6">
        <v>0</v>
      </c>
      <c r="AP65" s="6">
        <v>0</v>
      </c>
      <c r="AQ65" s="6" t="s">
        <v>841</v>
      </c>
      <c r="AR65" s="6" t="s">
        <v>849</v>
      </c>
      <c r="AS65" s="6" t="s">
        <v>848</v>
      </c>
      <c r="AT65" s="6" t="s">
        <v>845</v>
      </c>
      <c r="AU65" s="6">
        <v>1</v>
      </c>
      <c r="AV65" s="6" t="s">
        <v>842</v>
      </c>
      <c r="AW65" s="6" t="s">
        <v>843</v>
      </c>
      <c r="AX65" s="6" t="s">
        <v>844</v>
      </c>
      <c r="AY65" s="6" t="s">
        <v>846</v>
      </c>
      <c r="AZ65" s="6" t="s">
        <v>847</v>
      </c>
    </row>
    <row r="66" spans="1:52" s="6" customFormat="1">
      <c r="A66" s="6" t="s">
        <v>756</v>
      </c>
      <c r="B66" s="6">
        <v>2018</v>
      </c>
      <c r="C66" s="6">
        <v>5</v>
      </c>
      <c r="D66" s="6">
        <v>18</v>
      </c>
      <c r="E66" s="6" t="s">
        <v>52</v>
      </c>
      <c r="F66" s="6" t="s">
        <v>391</v>
      </c>
      <c r="G66" s="6" t="s">
        <v>392</v>
      </c>
      <c r="H66" s="6">
        <v>17</v>
      </c>
      <c r="I66" s="6" t="s">
        <v>814</v>
      </c>
      <c r="J66" s="6" t="s">
        <v>816</v>
      </c>
      <c r="K66" s="6" t="s">
        <v>393</v>
      </c>
      <c r="L66" s="6" t="s">
        <v>394</v>
      </c>
      <c r="M66" s="6" t="s">
        <v>395</v>
      </c>
      <c r="O66" s="6" t="s">
        <v>396</v>
      </c>
      <c r="R66" s="6">
        <v>10</v>
      </c>
      <c r="S66" s="6">
        <v>10</v>
      </c>
      <c r="T66" s="6">
        <v>13</v>
      </c>
      <c r="U66" s="6">
        <v>0</v>
      </c>
      <c r="V66" s="6">
        <v>0</v>
      </c>
      <c r="W66" s="6">
        <v>0</v>
      </c>
      <c r="X66" s="6">
        <v>1</v>
      </c>
      <c r="Y66" s="6">
        <v>0</v>
      </c>
      <c r="Z66" s="6">
        <v>0</v>
      </c>
      <c r="AA66" s="6" t="s">
        <v>857</v>
      </c>
      <c r="AB66" s="6">
        <v>10</v>
      </c>
      <c r="AC66" s="6">
        <v>1</v>
      </c>
      <c r="AD66" s="6">
        <v>0</v>
      </c>
      <c r="AE66" s="6">
        <v>1</v>
      </c>
      <c r="AF66" s="6">
        <v>0</v>
      </c>
      <c r="AG66" s="6">
        <v>1</v>
      </c>
      <c r="AH66" s="6">
        <v>0</v>
      </c>
      <c r="AI66" s="6">
        <v>0</v>
      </c>
      <c r="AJ66" s="6">
        <v>0</v>
      </c>
      <c r="AK66" s="6">
        <v>4</v>
      </c>
      <c r="AL66" s="6">
        <v>6</v>
      </c>
      <c r="AM66" s="6">
        <v>0.6</v>
      </c>
      <c r="AN66" s="6">
        <v>0.4</v>
      </c>
      <c r="AO66" s="6">
        <v>0</v>
      </c>
      <c r="AP66" s="6">
        <v>0</v>
      </c>
      <c r="AQ66" s="6" t="s">
        <v>851</v>
      </c>
      <c r="AR66" s="6" t="s">
        <v>850</v>
      </c>
      <c r="AT66" s="6" t="s">
        <v>852</v>
      </c>
      <c r="AU66" s="6">
        <v>0</v>
      </c>
      <c r="AV66" s="6" t="s">
        <v>854</v>
      </c>
      <c r="AW66" s="6" t="s">
        <v>855</v>
      </c>
      <c r="AX66" s="6" t="s">
        <v>853</v>
      </c>
      <c r="AY66" s="6" t="s">
        <v>856</v>
      </c>
      <c r="AZ66" s="6" t="s">
        <v>858</v>
      </c>
    </row>
    <row r="67" spans="1:52" s="6" customFormat="1">
      <c r="A67" s="6" t="s">
        <v>756</v>
      </c>
      <c r="B67" s="6">
        <v>2018</v>
      </c>
      <c r="C67" s="6">
        <v>10</v>
      </c>
      <c r="D67" s="6">
        <v>27</v>
      </c>
      <c r="E67" s="6" t="s">
        <v>41</v>
      </c>
      <c r="F67" s="6" t="s">
        <v>397</v>
      </c>
      <c r="G67" s="6" t="s">
        <v>398</v>
      </c>
      <c r="H67" s="6">
        <v>46</v>
      </c>
      <c r="I67" s="6" t="s">
        <v>814</v>
      </c>
      <c r="J67" s="6" t="s">
        <v>816</v>
      </c>
      <c r="K67" s="6" t="s">
        <v>763</v>
      </c>
      <c r="L67" s="6" t="s">
        <v>399</v>
      </c>
      <c r="O67" s="6" t="s">
        <v>400</v>
      </c>
      <c r="R67" s="6">
        <v>11</v>
      </c>
      <c r="S67" s="6">
        <v>11</v>
      </c>
      <c r="T67" s="6">
        <v>6</v>
      </c>
      <c r="U67" s="6">
        <v>0</v>
      </c>
      <c r="V67" s="6">
        <v>0</v>
      </c>
      <c r="W67" s="6" t="s">
        <v>143</v>
      </c>
      <c r="X67" s="6">
        <v>1</v>
      </c>
      <c r="Y67" s="6" t="s">
        <v>77</v>
      </c>
      <c r="Z67" s="6" t="s">
        <v>77</v>
      </c>
      <c r="AA67" s="6" t="s">
        <v>78</v>
      </c>
      <c r="AB67" s="6">
        <v>11</v>
      </c>
      <c r="AC67" s="6">
        <v>1</v>
      </c>
      <c r="AD67" s="6">
        <v>1</v>
      </c>
      <c r="AE67" s="6">
        <v>0</v>
      </c>
      <c r="AF67" s="6">
        <v>1</v>
      </c>
      <c r="AG67" s="6">
        <v>0</v>
      </c>
      <c r="AH67" s="6">
        <v>0</v>
      </c>
      <c r="AI67" s="6">
        <v>0</v>
      </c>
      <c r="AJ67" s="6">
        <v>0</v>
      </c>
      <c r="AK67" s="6">
        <v>8</v>
      </c>
      <c r="AL67" s="6">
        <v>3</v>
      </c>
      <c r="AM67" s="6">
        <f>AL67/11</f>
        <v>0.27272727272727271</v>
      </c>
      <c r="AN67" s="6">
        <f>AK67/11</f>
        <v>0.72727272727272729</v>
      </c>
      <c r="AO67" s="6">
        <v>0</v>
      </c>
      <c r="AP67" s="6">
        <v>0</v>
      </c>
      <c r="AQ67" s="6" t="s">
        <v>866</v>
      </c>
      <c r="AR67" s="6" t="s">
        <v>861</v>
      </c>
      <c r="AS67" s="6" t="s">
        <v>865</v>
      </c>
      <c r="AT67" s="6" t="s">
        <v>863</v>
      </c>
      <c r="AU67" s="6">
        <v>0</v>
      </c>
      <c r="AV67" s="6" t="s">
        <v>862</v>
      </c>
      <c r="AW67" s="6" t="s">
        <v>859</v>
      </c>
      <c r="AX67" s="6" t="s">
        <v>860</v>
      </c>
      <c r="AY67" s="6" t="s">
        <v>864</v>
      </c>
      <c r="AZ67" s="6" t="s">
        <v>867</v>
      </c>
    </row>
    <row r="68" spans="1:52" s="20" customFormat="1">
      <c r="A68" s="20" t="s">
        <v>871</v>
      </c>
      <c r="B68" s="20">
        <v>2018</v>
      </c>
      <c r="C68" s="20">
        <v>11</v>
      </c>
      <c r="D68" s="20">
        <v>7</v>
      </c>
      <c r="E68" s="20" t="s">
        <v>382</v>
      </c>
      <c r="F68" s="20" t="s">
        <v>870</v>
      </c>
      <c r="G68" s="20" t="s">
        <v>869</v>
      </c>
      <c r="H68" s="20">
        <v>28</v>
      </c>
      <c r="I68" s="20" t="s">
        <v>814</v>
      </c>
      <c r="J68" s="20" t="s">
        <v>816</v>
      </c>
      <c r="R68" s="20">
        <v>12</v>
      </c>
      <c r="S68" s="20">
        <v>12</v>
      </c>
      <c r="T68" s="20">
        <v>21</v>
      </c>
      <c r="U68" s="20">
        <v>1</v>
      </c>
      <c r="V68" s="20">
        <v>0</v>
      </c>
      <c r="W68" s="20">
        <v>0</v>
      </c>
      <c r="X68" s="20">
        <v>0</v>
      </c>
      <c r="Y68" s="20">
        <v>1</v>
      </c>
      <c r="Z68" s="20" t="s">
        <v>77</v>
      </c>
      <c r="AA68" s="20" t="s">
        <v>874</v>
      </c>
      <c r="AB68" s="20">
        <v>12</v>
      </c>
      <c r="AC68" s="20">
        <v>1</v>
      </c>
      <c r="AD68" s="20">
        <v>0</v>
      </c>
      <c r="AE68" s="20">
        <v>0</v>
      </c>
      <c r="AF68" s="20">
        <v>0</v>
      </c>
      <c r="AG68" s="20">
        <v>0</v>
      </c>
      <c r="AH68" s="20">
        <v>0</v>
      </c>
      <c r="AO68" s="20">
        <v>1</v>
      </c>
      <c r="AP68" s="20">
        <v>0</v>
      </c>
      <c r="AQ68" s="20" t="s">
        <v>868</v>
      </c>
      <c r="AR68" s="20" t="s">
        <v>879</v>
      </c>
      <c r="AT68" s="20" t="s">
        <v>878</v>
      </c>
      <c r="AU68" s="20">
        <v>1</v>
      </c>
      <c r="AV68" s="20" t="s">
        <v>872</v>
      </c>
      <c r="AW68" s="20" t="s">
        <v>873</v>
      </c>
      <c r="AX68" s="20" t="s">
        <v>877</v>
      </c>
      <c r="AY68" s="20" t="s">
        <v>875</v>
      </c>
      <c r="AZ68" s="20" t="s">
        <v>876</v>
      </c>
    </row>
    <row r="69" spans="1:52">
      <c r="K69" s="8"/>
      <c r="L69" s="8"/>
      <c r="M69" s="8"/>
      <c r="N69" s="8"/>
      <c r="O69" s="8"/>
      <c r="P69" s="8">
        <v>2000</v>
      </c>
      <c r="Q69" s="8"/>
    </row>
    <row r="70" spans="1:52" ht="18">
      <c r="H70" s="1" t="s">
        <v>880</v>
      </c>
      <c r="I70" s="11">
        <f>40/69</f>
        <v>0.57971014492753625</v>
      </c>
      <c r="J70" s="8" t="s">
        <v>834</v>
      </c>
      <c r="K70" s="10">
        <f>66/69</f>
        <v>0.95652173913043481</v>
      </c>
      <c r="L70" s="8"/>
      <c r="M70" s="8"/>
      <c r="N70" s="8"/>
      <c r="O70" s="8"/>
      <c r="P70" s="8" t="s">
        <v>814</v>
      </c>
      <c r="Q70" s="12">
        <v>194552774</v>
      </c>
      <c r="R70" s="14">
        <v>196817552</v>
      </c>
      <c r="S70" s="10">
        <f>R70/R$75</f>
        <v>0.64778635054527767</v>
      </c>
      <c r="U70" s="16">
        <f>S70-S77</f>
        <v>0.64385210704247997</v>
      </c>
    </row>
    <row r="71" spans="1:52" ht="18">
      <c r="H71" s="1" t="s">
        <v>829</v>
      </c>
      <c r="I71" s="11">
        <f>11/69</f>
        <v>0.15942028985507245</v>
      </c>
      <c r="J71" s="8" t="s">
        <v>835</v>
      </c>
      <c r="K71" s="10">
        <f>3/68</f>
        <v>4.4117647058823532E-2</v>
      </c>
      <c r="L71" s="8"/>
      <c r="M71" s="8"/>
      <c r="N71" s="8"/>
      <c r="O71" s="8"/>
      <c r="P71" s="8" t="s">
        <v>823</v>
      </c>
      <c r="Q71" s="12">
        <v>35305818</v>
      </c>
      <c r="R71" s="15">
        <v>50477594</v>
      </c>
      <c r="S71" s="10">
        <f t="shared" ref="S71:S74" si="0">R71/R$75</f>
        <v>0.16613709534181284</v>
      </c>
      <c r="U71" s="17">
        <f>S71</f>
        <v>0.16613709534181284</v>
      </c>
    </row>
    <row r="72" spans="1:52" ht="18">
      <c r="H72" s="1" t="s">
        <v>830</v>
      </c>
      <c r="I72" s="11">
        <f>6/69</f>
        <v>8.6956521739130432E-2</v>
      </c>
      <c r="K72" s="8"/>
      <c r="L72" s="8"/>
      <c r="M72" s="8"/>
      <c r="N72" s="8"/>
      <c r="O72" s="8"/>
      <c r="P72" s="8" t="s">
        <v>819</v>
      </c>
      <c r="Q72" s="12">
        <v>10242998</v>
      </c>
      <c r="R72" s="14">
        <v>14674252</v>
      </c>
      <c r="S72" s="10">
        <f t="shared" si="0"/>
        <v>4.8297420903099852E-2</v>
      </c>
      <c r="U72" s="17">
        <f t="shared" ref="U72:U74" si="1">S72</f>
        <v>4.8297420903099852E-2</v>
      </c>
    </row>
    <row r="73" spans="1:52" ht="18">
      <c r="H73" s="1" t="s">
        <v>831</v>
      </c>
      <c r="I73" s="11">
        <f>6/69</f>
        <v>8.6956521739130432E-2</v>
      </c>
      <c r="K73" s="8"/>
      <c r="L73" s="8"/>
      <c r="M73" s="8"/>
      <c r="N73" s="8"/>
      <c r="O73" s="8"/>
      <c r="P73" s="8" t="s">
        <v>820</v>
      </c>
      <c r="Q73" s="12">
        <v>34658190</v>
      </c>
      <c r="R73" s="14">
        <v>38929319</v>
      </c>
      <c r="S73" s="10">
        <f t="shared" si="0"/>
        <v>0.128128214318116</v>
      </c>
      <c r="U73" s="17">
        <f t="shared" si="1"/>
        <v>0.128128214318116</v>
      </c>
    </row>
    <row r="74" spans="1:52" ht="18">
      <c r="H74" s="1" t="s">
        <v>832</v>
      </c>
      <c r="I74" s="11">
        <f>4/69</f>
        <v>5.7971014492753624E-2</v>
      </c>
      <c r="K74" s="8"/>
      <c r="L74" s="8"/>
      <c r="M74" s="8"/>
      <c r="N74" s="8"/>
      <c r="O74" s="8"/>
      <c r="P74" s="8" t="s">
        <v>824</v>
      </c>
      <c r="Q74" s="12">
        <v>2475956</v>
      </c>
      <c r="R74" s="14">
        <v>2932248</v>
      </c>
      <c r="S74" s="10">
        <f t="shared" si="0"/>
        <v>9.6509188916936092E-3</v>
      </c>
      <c r="U74" s="17">
        <f t="shared" si="1"/>
        <v>9.6509188916936092E-3</v>
      </c>
    </row>
    <row r="75" spans="1:52" ht="18">
      <c r="H75" s="1" t="s">
        <v>833</v>
      </c>
      <c r="I75" s="11">
        <f>2/69</f>
        <v>2.8985507246376812E-2</v>
      </c>
      <c r="K75" s="8"/>
      <c r="L75" s="8"/>
      <c r="M75" s="8"/>
      <c r="N75" s="8"/>
      <c r="O75" s="8"/>
      <c r="P75" s="12">
        <v>274595678</v>
      </c>
      <c r="Q75" s="13">
        <f>Q70+Q71+Q72+Q73+Q74</f>
        <v>277235736</v>
      </c>
      <c r="R75" s="13">
        <f>R70+R71+R72+R73+R74</f>
        <v>303830965</v>
      </c>
      <c r="U75" s="17"/>
    </row>
    <row r="76" spans="1:52">
      <c r="K76" s="8"/>
      <c r="L76" s="8"/>
      <c r="M76" s="8"/>
      <c r="N76" s="8"/>
      <c r="O76" s="8"/>
      <c r="P76" s="8"/>
      <c r="Q76" s="8"/>
      <c r="U76" s="17"/>
    </row>
    <row r="77" spans="1:52">
      <c r="I77" s="1">
        <f>I70+I71+I72+I73+I74+I75</f>
        <v>0.99999999999999989</v>
      </c>
      <c r="K77" s="8"/>
      <c r="L77" s="8"/>
      <c r="M77" s="8"/>
      <c r="N77" s="8"/>
      <c r="O77" s="8"/>
      <c r="P77" s="1" t="s">
        <v>821</v>
      </c>
      <c r="Q77" s="18" t="s">
        <v>840</v>
      </c>
      <c r="R77" s="19">
        <v>1195345</v>
      </c>
      <c r="S77" s="16">
        <f t="shared" ref="S77" si="2">R77/R$75</f>
        <v>3.9342435027976824E-3</v>
      </c>
      <c r="U77" s="17">
        <f>S77</f>
        <v>3.9342435027976824E-3</v>
      </c>
    </row>
    <row r="78" spans="1:52">
      <c r="K78" s="8"/>
      <c r="L78" s="8"/>
      <c r="M78" s="8"/>
      <c r="N78" s="8"/>
      <c r="O78" s="8"/>
      <c r="P78" s="8"/>
      <c r="Q78" s="8"/>
    </row>
    <row r="79" spans="1:52">
      <c r="K79" s="8"/>
      <c r="L79" s="8"/>
      <c r="M79" s="8"/>
      <c r="N79" s="8"/>
      <c r="O79" s="8"/>
      <c r="P79" s="8"/>
      <c r="Q79" s="8"/>
    </row>
    <row r="80" spans="1:52">
      <c r="K80" s="8"/>
      <c r="L80" s="8"/>
      <c r="M80" s="8"/>
      <c r="N80" s="8"/>
      <c r="O80" s="8"/>
      <c r="P80" s="8"/>
      <c r="Q80" s="8"/>
    </row>
    <row r="81" spans="11:24">
      <c r="K81" s="8"/>
      <c r="L81" s="8"/>
      <c r="M81" s="8"/>
      <c r="N81" s="8"/>
      <c r="O81" s="8"/>
      <c r="P81" s="8"/>
      <c r="Q81" s="8"/>
    </row>
    <row r="82" spans="11:24">
      <c r="K82" s="8"/>
      <c r="L82" s="8"/>
      <c r="M82" s="8"/>
      <c r="N82" s="8"/>
      <c r="O82" s="8"/>
      <c r="P82" s="8"/>
      <c r="Q82" s="8"/>
    </row>
    <row r="83" spans="11:24">
      <c r="K83" s="8"/>
      <c r="L83" s="8"/>
      <c r="M83" s="8"/>
      <c r="N83" s="8"/>
      <c r="O83" s="8"/>
      <c r="P83" s="8"/>
      <c r="Q83" s="8"/>
    </row>
    <row r="84" spans="11:24">
      <c r="K84" s="8"/>
      <c r="L84" s="8"/>
      <c r="M84" s="8"/>
      <c r="N84" s="8"/>
      <c r="O84" s="8"/>
      <c r="P84" s="8"/>
      <c r="Q84" s="8"/>
      <c r="V84" s="1" t="s">
        <v>837</v>
      </c>
      <c r="W84" s="1" t="s">
        <v>838</v>
      </c>
      <c r="X84" s="1" t="s">
        <v>839</v>
      </c>
    </row>
    <row r="85" spans="11:24">
      <c r="K85" s="8"/>
      <c r="L85" s="8"/>
      <c r="M85" s="8"/>
      <c r="N85" s="8"/>
      <c r="O85" s="8"/>
      <c r="P85" s="8"/>
      <c r="Q85" s="8"/>
      <c r="U85" s="1" t="s">
        <v>836</v>
      </c>
      <c r="V85" s="16">
        <v>0.57971014492753625</v>
      </c>
      <c r="W85" s="17">
        <f>U70</f>
        <v>0.64385210704247997</v>
      </c>
      <c r="X85" s="17">
        <f>V85-W85</f>
        <v>-6.4141962114943718E-2</v>
      </c>
    </row>
    <row r="86" spans="11:24">
      <c r="K86" s="8"/>
      <c r="L86" s="8"/>
      <c r="M86" s="8"/>
      <c r="N86" s="8"/>
      <c r="O86" s="8"/>
      <c r="P86" s="8"/>
      <c r="Q86" s="8"/>
      <c r="U86" s="1" t="s">
        <v>820</v>
      </c>
      <c r="V86" s="16">
        <v>0.15942028985507245</v>
      </c>
      <c r="W86" s="17">
        <f>U73</f>
        <v>0.128128214318116</v>
      </c>
      <c r="X86" s="17">
        <f t="shared" ref="X86:X90" si="3">V86-W86</f>
        <v>3.1292075536956454E-2</v>
      </c>
    </row>
    <row r="87" spans="11:24">
      <c r="K87" s="8"/>
      <c r="L87" s="8"/>
      <c r="M87" s="8"/>
      <c r="N87" s="8"/>
      <c r="O87" s="8"/>
      <c r="P87" s="8"/>
      <c r="Q87" s="8"/>
      <c r="U87" s="1" t="s">
        <v>819</v>
      </c>
      <c r="V87" s="16">
        <v>8.6956521739130432E-2</v>
      </c>
      <c r="W87" s="17">
        <f>U72</f>
        <v>4.8297420903099852E-2</v>
      </c>
      <c r="X87" s="17">
        <f t="shared" si="3"/>
        <v>3.865910083603058E-2</v>
      </c>
    </row>
    <row r="88" spans="11:24">
      <c r="K88" s="8"/>
      <c r="L88" s="8"/>
      <c r="M88" s="8"/>
      <c r="N88" s="8"/>
      <c r="O88" s="8"/>
      <c r="P88" s="8"/>
      <c r="Q88" s="8"/>
      <c r="U88" s="1" t="s">
        <v>821</v>
      </c>
      <c r="V88" s="16">
        <v>8.6956521739130432E-2</v>
      </c>
      <c r="W88" s="17">
        <f>U77</f>
        <v>3.9342435027976824E-3</v>
      </c>
      <c r="X88" s="17">
        <f t="shared" si="3"/>
        <v>8.302227823633275E-2</v>
      </c>
    </row>
    <row r="89" spans="11:24">
      <c r="K89" s="8"/>
      <c r="L89" s="8"/>
      <c r="M89" s="8"/>
      <c r="N89" s="8"/>
      <c r="O89" s="8"/>
      <c r="P89" s="8"/>
      <c r="Q89" s="8"/>
      <c r="U89" s="1" t="s">
        <v>823</v>
      </c>
      <c r="V89" s="16">
        <v>5.7971014492753624E-2</v>
      </c>
      <c r="W89" s="17">
        <f>U71</f>
        <v>0.16613709534181284</v>
      </c>
      <c r="X89" s="17">
        <f t="shared" si="3"/>
        <v>-0.10816608084905921</v>
      </c>
    </row>
    <row r="90" spans="11:24">
      <c r="K90" s="8"/>
      <c r="L90" s="8"/>
      <c r="M90" s="8"/>
      <c r="N90" s="8"/>
      <c r="O90" s="8"/>
      <c r="P90" s="8"/>
      <c r="Q90" s="8"/>
      <c r="U90" s="1" t="s">
        <v>824</v>
      </c>
      <c r="V90" s="16">
        <v>2.8985507246376812E-2</v>
      </c>
      <c r="W90" s="17">
        <f>U74</f>
        <v>9.6509188916936092E-3</v>
      </c>
      <c r="X90" s="17">
        <f t="shared" si="3"/>
        <v>1.9334588354683203E-2</v>
      </c>
    </row>
    <row r="91" spans="11:24">
      <c r="K91" s="8"/>
      <c r="L91" s="8"/>
      <c r="M91" s="8"/>
      <c r="N91" s="8"/>
      <c r="O91" s="8"/>
      <c r="P91" s="8"/>
      <c r="Q91" s="8"/>
    </row>
    <row r="92" spans="11:24">
      <c r="K92" s="8"/>
      <c r="L92" s="8"/>
      <c r="M92" s="8"/>
      <c r="N92" s="8"/>
      <c r="O92" s="8"/>
      <c r="P92" s="8"/>
      <c r="Q92" s="8"/>
    </row>
    <row r="93" spans="11:24">
      <c r="K93" s="8"/>
      <c r="L93" s="8"/>
      <c r="M93" s="8"/>
      <c r="N93" s="8"/>
      <c r="O93" s="8"/>
      <c r="P93" s="8"/>
      <c r="Q93" s="8"/>
    </row>
    <row r="94" spans="11:24">
      <c r="K94" s="8"/>
      <c r="L94" s="8"/>
      <c r="M94" s="8"/>
      <c r="N94" s="8"/>
      <c r="O94" s="8"/>
      <c r="P94" s="8"/>
      <c r="Q94" s="8"/>
    </row>
    <row r="95" spans="11:24">
      <c r="K95" s="8"/>
      <c r="L95" s="8"/>
      <c r="M95" s="8"/>
      <c r="N95" s="8"/>
      <c r="O95" s="8"/>
      <c r="P95" s="8"/>
      <c r="Q95" s="8"/>
    </row>
    <row r="96" spans="11:24">
      <c r="K96" s="8"/>
      <c r="L96" s="8"/>
      <c r="M96" s="8"/>
      <c r="N96" s="8"/>
      <c r="O96" s="8"/>
      <c r="P96" s="8"/>
      <c r="Q96" s="8"/>
    </row>
    <row r="97" spans="11:17">
      <c r="K97" s="8"/>
      <c r="L97" s="8"/>
      <c r="M97" s="8"/>
      <c r="N97" s="8"/>
      <c r="O97" s="8"/>
      <c r="P97" s="8"/>
      <c r="Q97" s="8"/>
    </row>
    <row r="98" spans="11:17">
      <c r="K98" s="8"/>
      <c r="L98" s="8"/>
      <c r="M98" s="8"/>
      <c r="N98" s="8"/>
      <c r="O98" s="8"/>
      <c r="P98" s="8"/>
      <c r="Q98" s="8"/>
    </row>
    <row r="99" spans="11:17">
      <c r="K99" s="8"/>
      <c r="L99" s="8"/>
      <c r="M99" s="8"/>
      <c r="N99" s="8"/>
      <c r="O99" s="8"/>
      <c r="P99" s="8"/>
      <c r="Q99" s="8"/>
    </row>
    <row r="100" spans="11:17">
      <c r="K100" s="8"/>
      <c r="L100" s="8"/>
      <c r="M100" s="8"/>
      <c r="N100" s="8"/>
      <c r="O100" s="8"/>
      <c r="P100" s="8"/>
      <c r="Q100" s="8"/>
    </row>
    <row r="101" spans="11:17">
      <c r="K101" s="8"/>
      <c r="L101" s="8"/>
      <c r="M101" s="8"/>
      <c r="N101" s="8"/>
      <c r="O101" s="8"/>
      <c r="P101" s="8"/>
      <c r="Q101" s="8"/>
    </row>
    <row r="102" spans="11:17">
      <c r="K102" s="8"/>
      <c r="L102" s="8"/>
      <c r="M102" s="8"/>
      <c r="N102" s="8"/>
      <c r="O102" s="8"/>
      <c r="P102" s="8"/>
      <c r="Q102" s="8"/>
    </row>
    <row r="103" spans="11:17">
      <c r="K103" s="8"/>
      <c r="L103" s="8"/>
      <c r="M103" s="8"/>
      <c r="N103" s="8"/>
      <c r="O103" s="8"/>
      <c r="P103" s="8"/>
      <c r="Q103" s="8"/>
    </row>
    <row r="104" spans="11:17">
      <c r="K104" s="8"/>
      <c r="L104" s="8"/>
      <c r="M104" s="8"/>
      <c r="N104" s="8"/>
      <c r="O104" s="8"/>
      <c r="P104" s="8"/>
      <c r="Q104" s="8"/>
    </row>
    <row r="105" spans="11:17">
      <c r="K105" s="8"/>
      <c r="L105" s="8"/>
      <c r="M105" s="8"/>
      <c r="N105" s="8"/>
      <c r="O105" s="8"/>
      <c r="P105" s="8"/>
      <c r="Q105" s="8"/>
    </row>
    <row r="106" spans="11:17">
      <c r="K106" s="8"/>
      <c r="L106" s="8"/>
      <c r="M106" s="8"/>
      <c r="N106" s="8"/>
      <c r="O106" s="8"/>
      <c r="P106" s="8"/>
      <c r="Q106" s="8"/>
    </row>
    <row r="107" spans="11:17">
      <c r="K107" s="8"/>
      <c r="L107" s="8"/>
      <c r="M107" s="8"/>
      <c r="N107" s="8"/>
      <c r="O107" s="8"/>
      <c r="P107" s="8"/>
      <c r="Q107" s="8"/>
    </row>
    <row r="108" spans="11:17">
      <c r="K108" s="8"/>
      <c r="L108" s="8"/>
      <c r="M108" s="8"/>
      <c r="N108" s="8"/>
      <c r="O108" s="8"/>
      <c r="P108" s="8"/>
      <c r="Q108" s="8"/>
    </row>
    <row r="109" spans="11:17">
      <c r="K109" s="8"/>
      <c r="L109" s="8"/>
      <c r="M109" s="8"/>
      <c r="N109" s="8"/>
      <c r="O109" s="8"/>
      <c r="P109" s="8"/>
      <c r="Q109" s="8"/>
    </row>
    <row r="110" spans="11:17">
      <c r="K110" s="8"/>
      <c r="L110" s="8"/>
      <c r="M110" s="8"/>
      <c r="N110" s="8"/>
      <c r="O110" s="8"/>
      <c r="P110" s="8"/>
      <c r="Q110" s="8"/>
    </row>
    <row r="111" spans="11:17">
      <c r="K111" s="8"/>
      <c r="L111" s="8"/>
      <c r="M111" s="8"/>
      <c r="N111" s="8"/>
      <c r="O111" s="8"/>
      <c r="P111" s="8"/>
      <c r="Q111" s="8"/>
    </row>
    <row r="112" spans="11:17">
      <c r="K112" s="8"/>
      <c r="L112" s="8"/>
      <c r="M112" s="8"/>
      <c r="N112" s="8"/>
      <c r="O112" s="8"/>
      <c r="P112" s="8"/>
      <c r="Q112" s="8"/>
    </row>
    <row r="113" spans="11:17">
      <c r="K113" s="8"/>
      <c r="L113" s="8"/>
      <c r="M113" s="8"/>
      <c r="N113" s="8"/>
      <c r="O113" s="8"/>
      <c r="P113" s="8"/>
      <c r="Q113" s="8"/>
    </row>
    <row r="114" spans="11:17">
      <c r="K114" s="8"/>
      <c r="L114" s="8"/>
      <c r="M114" s="8"/>
      <c r="N114" s="8"/>
      <c r="O114" s="8"/>
      <c r="P114" s="8"/>
      <c r="Q114" s="8"/>
    </row>
    <row r="115" spans="11:17">
      <c r="K115" s="8"/>
      <c r="L115" s="8"/>
      <c r="M115" s="8"/>
      <c r="N115" s="8"/>
      <c r="O115" s="8"/>
      <c r="P115" s="8"/>
      <c r="Q115" s="8"/>
    </row>
    <row r="116" spans="11:17">
      <c r="K116" s="8"/>
      <c r="L116" s="8"/>
      <c r="M116" s="8"/>
      <c r="N116" s="8"/>
      <c r="O116" s="8"/>
      <c r="P116" s="8"/>
      <c r="Q116" s="8"/>
    </row>
    <row r="117" spans="11:17">
      <c r="K117" s="8"/>
      <c r="L117" s="8"/>
      <c r="M117" s="8"/>
      <c r="N117" s="8"/>
      <c r="O117" s="8"/>
      <c r="P117" s="8"/>
      <c r="Q117" s="8"/>
    </row>
    <row r="118" spans="11:17">
      <c r="K118" s="8"/>
      <c r="L118" s="8"/>
      <c r="M118" s="8"/>
      <c r="N118" s="8"/>
      <c r="O118" s="8"/>
      <c r="P118" s="8"/>
      <c r="Q118" s="8"/>
    </row>
    <row r="119" spans="11:17">
      <c r="K119" s="8"/>
      <c r="L119" s="8"/>
      <c r="M119" s="8"/>
      <c r="N119" s="8"/>
      <c r="O119" s="8"/>
      <c r="P119" s="8"/>
      <c r="Q119" s="8"/>
    </row>
    <row r="120" spans="11:17">
      <c r="K120" s="8"/>
      <c r="L120" s="8"/>
      <c r="M120" s="8"/>
      <c r="N120" s="8"/>
      <c r="O120" s="8"/>
      <c r="P120" s="8"/>
      <c r="Q120" s="8"/>
    </row>
    <row r="121" spans="11:17">
      <c r="K121" s="8"/>
      <c r="L121" s="8"/>
      <c r="M121" s="8"/>
      <c r="N121" s="8"/>
      <c r="O121" s="8"/>
      <c r="P121" s="8"/>
      <c r="Q121" s="8"/>
    </row>
    <row r="122" spans="11:17">
      <c r="K122" s="8"/>
      <c r="L122" s="8"/>
      <c r="M122" s="8"/>
      <c r="N122" s="8"/>
      <c r="O122" s="8"/>
      <c r="P122" s="8"/>
      <c r="Q122" s="8"/>
    </row>
    <row r="123" spans="11:17">
      <c r="K123" s="8"/>
      <c r="L123" s="8"/>
      <c r="M123" s="8"/>
      <c r="N123" s="8"/>
      <c r="O123" s="8"/>
      <c r="P123" s="8"/>
      <c r="Q123" s="8"/>
    </row>
    <row r="124" spans="11:17">
      <c r="K124" s="8"/>
      <c r="L124" s="8"/>
      <c r="M124" s="8"/>
      <c r="N124" s="8"/>
      <c r="O124" s="8"/>
      <c r="P124" s="8"/>
      <c r="Q124" s="8"/>
    </row>
    <row r="125" spans="11:17">
      <c r="K125" s="8"/>
      <c r="L125" s="8"/>
      <c r="M125" s="8"/>
      <c r="N125" s="8"/>
      <c r="O125" s="8"/>
      <c r="P125" s="8"/>
      <c r="Q125" s="8"/>
    </row>
    <row r="126" spans="11:17">
      <c r="K126" s="8"/>
      <c r="L126" s="8"/>
      <c r="M126" s="8"/>
      <c r="N126" s="8"/>
      <c r="O126" s="8"/>
      <c r="P126" s="8"/>
      <c r="Q126" s="8"/>
    </row>
    <row r="127" spans="11:17">
      <c r="K127" s="8"/>
      <c r="L127" s="8"/>
      <c r="M127" s="8"/>
      <c r="N127" s="8"/>
      <c r="O127" s="8"/>
      <c r="P127" s="8"/>
      <c r="Q127" s="8"/>
    </row>
    <row r="128" spans="11:17">
      <c r="K128" s="8"/>
      <c r="L128" s="8"/>
      <c r="M128" s="8"/>
      <c r="N128" s="8"/>
      <c r="O128" s="8"/>
      <c r="P128" s="8"/>
      <c r="Q128" s="8"/>
    </row>
    <row r="129" spans="11:17">
      <c r="K129" s="8"/>
      <c r="L129" s="8"/>
      <c r="M129" s="8"/>
      <c r="N129" s="8"/>
      <c r="O129" s="8"/>
      <c r="P129" s="8"/>
      <c r="Q129" s="8"/>
    </row>
    <row r="130" spans="11:17">
      <c r="K130" s="8"/>
      <c r="L130" s="8"/>
      <c r="M130" s="8"/>
      <c r="N130" s="8"/>
      <c r="O130" s="8"/>
      <c r="P130" s="8"/>
      <c r="Q130" s="8"/>
    </row>
    <row r="131" spans="11:17">
      <c r="K131" s="8"/>
      <c r="L131" s="8"/>
      <c r="M131" s="8"/>
      <c r="N131" s="8"/>
      <c r="O131" s="8"/>
      <c r="P131" s="8"/>
      <c r="Q131" s="8"/>
    </row>
    <row r="132" spans="11:17">
      <c r="K132" s="8"/>
      <c r="L132" s="8"/>
      <c r="M132" s="8"/>
      <c r="N132" s="8"/>
      <c r="O132" s="8"/>
      <c r="P132" s="8"/>
      <c r="Q132" s="8"/>
    </row>
    <row r="133" spans="11:17">
      <c r="K133" s="8"/>
      <c r="L133" s="8"/>
      <c r="M133" s="8"/>
      <c r="N133" s="8"/>
      <c r="O133" s="8"/>
      <c r="P133" s="8"/>
      <c r="Q133" s="8"/>
    </row>
    <row r="134" spans="11:17">
      <c r="K134" s="8"/>
      <c r="L134" s="8"/>
      <c r="M134" s="8"/>
      <c r="N134" s="8"/>
      <c r="O134" s="8"/>
      <c r="P134" s="8"/>
      <c r="Q134" s="8"/>
    </row>
    <row r="135" spans="11:17">
      <c r="K135" s="8"/>
      <c r="L135" s="8"/>
      <c r="M135" s="8"/>
      <c r="N135" s="8"/>
      <c r="O135" s="8"/>
      <c r="P135" s="8"/>
      <c r="Q135" s="8"/>
    </row>
    <row r="136" spans="11:17">
      <c r="K136" s="8"/>
      <c r="L136" s="8"/>
      <c r="M136" s="8"/>
      <c r="N136" s="8"/>
      <c r="O136" s="8"/>
      <c r="P136" s="8"/>
      <c r="Q136" s="8"/>
    </row>
    <row r="137" spans="11:17">
      <c r="K137" s="8"/>
      <c r="L137" s="8"/>
      <c r="M137" s="8"/>
      <c r="N137" s="8"/>
      <c r="O137" s="8"/>
      <c r="P137" s="8"/>
      <c r="Q137" s="8"/>
    </row>
    <row r="138" spans="11:17">
      <c r="K138" s="8"/>
      <c r="L138" s="8"/>
      <c r="M138" s="8"/>
      <c r="N138" s="8"/>
      <c r="O138" s="8"/>
      <c r="P138" s="8"/>
      <c r="Q138" s="8"/>
    </row>
    <row r="139" spans="11:17">
      <c r="K139" s="8"/>
      <c r="L139" s="8"/>
      <c r="M139" s="8"/>
      <c r="N139" s="8"/>
      <c r="O139" s="8"/>
      <c r="P139" s="8"/>
      <c r="Q139" s="8"/>
    </row>
    <row r="140" spans="11:17">
      <c r="K140" s="8"/>
      <c r="L140" s="8"/>
      <c r="M140" s="8"/>
      <c r="N140" s="8"/>
      <c r="O140" s="8"/>
      <c r="P140" s="8"/>
      <c r="Q140" s="8"/>
    </row>
    <row r="141" spans="11:17">
      <c r="K141" s="8"/>
      <c r="L141" s="8"/>
      <c r="M141" s="8"/>
      <c r="N141" s="8"/>
      <c r="O141" s="8"/>
      <c r="P141" s="8"/>
      <c r="Q141" s="8"/>
    </row>
    <row r="142" spans="11:17">
      <c r="K142" s="8"/>
      <c r="L142" s="8"/>
      <c r="M142" s="8"/>
      <c r="N142" s="8"/>
      <c r="O142" s="8"/>
      <c r="P142" s="8"/>
      <c r="Q142" s="8"/>
    </row>
    <row r="143" spans="11:17">
      <c r="K143" s="8"/>
      <c r="L143" s="8"/>
      <c r="M143" s="8"/>
      <c r="N143" s="8"/>
      <c r="O143" s="8"/>
      <c r="P143" s="8"/>
      <c r="Q143" s="8"/>
    </row>
    <row r="144" spans="11:17">
      <c r="K144" s="8"/>
      <c r="L144" s="8"/>
      <c r="M144" s="8"/>
      <c r="N144" s="8"/>
      <c r="O144" s="8"/>
      <c r="P144" s="8"/>
      <c r="Q144" s="8"/>
    </row>
    <row r="145" spans="11:17">
      <c r="K145" s="8"/>
      <c r="L145" s="8"/>
      <c r="M145" s="8"/>
      <c r="N145" s="8"/>
      <c r="O145" s="8"/>
      <c r="P145" s="8"/>
      <c r="Q145" s="8"/>
    </row>
    <row r="146" spans="11:17">
      <c r="K146" s="8"/>
      <c r="L146" s="8"/>
      <c r="M146" s="8"/>
      <c r="N146" s="8"/>
      <c r="O146" s="8"/>
      <c r="P146" s="8"/>
      <c r="Q146" s="8"/>
    </row>
    <row r="147" spans="11:17">
      <c r="K147" s="8"/>
      <c r="L147" s="8"/>
      <c r="M147" s="8"/>
      <c r="N147" s="8"/>
      <c r="O147" s="8"/>
      <c r="P147" s="8"/>
      <c r="Q147" s="8"/>
    </row>
    <row r="148" spans="11:17">
      <c r="K148" s="8"/>
      <c r="L148" s="8"/>
      <c r="M148" s="8"/>
      <c r="N148" s="8"/>
      <c r="O148" s="8"/>
      <c r="P148" s="8"/>
      <c r="Q148" s="8"/>
    </row>
    <row r="149" spans="11:17">
      <c r="K149" s="8"/>
      <c r="L149" s="8"/>
      <c r="M149" s="8"/>
      <c r="N149" s="8"/>
      <c r="O149" s="8"/>
      <c r="P149" s="8"/>
      <c r="Q149" s="8"/>
    </row>
    <row r="150" spans="11:17">
      <c r="K150" s="8"/>
      <c r="L150" s="8"/>
      <c r="M150" s="8"/>
      <c r="N150" s="8"/>
      <c r="O150" s="8"/>
      <c r="P150" s="8"/>
      <c r="Q150" s="8"/>
    </row>
    <row r="151" spans="11:17">
      <c r="K151" s="8"/>
      <c r="L151" s="8"/>
      <c r="M151" s="8"/>
      <c r="N151" s="8"/>
      <c r="O151" s="8"/>
      <c r="P151" s="8"/>
      <c r="Q151" s="8"/>
    </row>
    <row r="152" spans="11:17">
      <c r="K152" s="8"/>
      <c r="L152" s="8"/>
      <c r="M152" s="8"/>
      <c r="N152" s="8"/>
      <c r="O152" s="8"/>
      <c r="P152" s="8"/>
      <c r="Q152" s="8"/>
    </row>
    <row r="153" spans="11:17">
      <c r="K153" s="8"/>
      <c r="L153" s="8"/>
      <c r="M153" s="8"/>
      <c r="N153" s="8"/>
      <c r="O153" s="8"/>
      <c r="P153" s="8"/>
      <c r="Q153" s="8"/>
    </row>
    <row r="154" spans="11:17">
      <c r="K154" s="8"/>
      <c r="L154" s="8"/>
      <c r="M154" s="8"/>
      <c r="N154" s="8"/>
      <c r="O154" s="8"/>
      <c r="P154" s="8"/>
      <c r="Q154" s="8"/>
    </row>
    <row r="155" spans="11:17">
      <c r="K155" s="8"/>
      <c r="L155" s="8"/>
      <c r="M155" s="8"/>
      <c r="N155" s="8"/>
      <c r="O155" s="8"/>
      <c r="P155" s="8"/>
      <c r="Q155" s="8"/>
    </row>
    <row r="156" spans="11:17">
      <c r="K156" s="8"/>
      <c r="L156" s="8"/>
      <c r="M156" s="8"/>
      <c r="N156" s="8"/>
      <c r="O156" s="8"/>
      <c r="P156" s="8"/>
      <c r="Q156" s="8"/>
    </row>
    <row r="157" spans="11:17">
      <c r="K157" s="8"/>
      <c r="L157" s="8"/>
      <c r="M157" s="8"/>
      <c r="N157" s="8"/>
      <c r="O157" s="8"/>
      <c r="P157" s="8"/>
      <c r="Q157" s="8"/>
    </row>
    <row r="158" spans="11:17">
      <c r="K158" s="8"/>
      <c r="L158" s="8"/>
      <c r="M158" s="8"/>
      <c r="N158" s="8"/>
      <c r="O158" s="8"/>
      <c r="P158" s="8"/>
      <c r="Q158" s="8"/>
    </row>
    <row r="159" spans="11:17">
      <c r="K159" s="8"/>
      <c r="L159" s="8"/>
      <c r="M159" s="8"/>
      <c r="N159" s="8"/>
      <c r="O159" s="8"/>
      <c r="P159" s="8"/>
      <c r="Q159" s="8"/>
    </row>
    <row r="160" spans="11:17">
      <c r="K160" s="8"/>
      <c r="L160" s="8"/>
      <c r="M160" s="8"/>
      <c r="N160" s="8"/>
      <c r="O160" s="8"/>
      <c r="P160" s="8"/>
      <c r="Q160" s="8"/>
    </row>
    <row r="161" spans="11:17">
      <c r="K161" s="8"/>
      <c r="L161" s="8"/>
      <c r="M161" s="8"/>
      <c r="N161" s="8"/>
      <c r="O161" s="8"/>
      <c r="P161" s="8"/>
      <c r="Q161" s="8"/>
    </row>
    <row r="162" spans="11:17">
      <c r="K162" s="8"/>
      <c r="L162" s="8"/>
      <c r="M162" s="8"/>
      <c r="N162" s="8"/>
      <c r="O162" s="8"/>
      <c r="P162" s="8"/>
      <c r="Q162" s="8"/>
    </row>
    <row r="163" spans="11:17">
      <c r="K163" s="8"/>
      <c r="L163" s="8"/>
      <c r="M163" s="8"/>
      <c r="N163" s="8"/>
      <c r="O163" s="8"/>
      <c r="P163" s="8"/>
      <c r="Q163" s="8"/>
    </row>
    <row r="164" spans="11:17">
      <c r="K164" s="8"/>
      <c r="L164" s="8"/>
      <c r="M164" s="8"/>
      <c r="N164" s="8"/>
      <c r="O164" s="8"/>
      <c r="P164" s="8"/>
      <c r="Q164" s="8"/>
    </row>
  </sheetData>
  <autoFilter ref="A1:BC75"/>
  <sortState ref="J71:K72">
    <sortCondition descending="1" ref="J71:J72"/>
  </sortState>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selection activeCell="Q12" sqref="Q12:Q14"/>
    </sheetView>
  </sheetViews>
  <sheetFormatPr baseColWidth="10" defaultRowHeight="15" x14ac:dyDescent="0"/>
  <sheetData>
    <row r="1" spans="1:17">
      <c r="A1" s="2" t="s">
        <v>401</v>
      </c>
      <c r="B1" s="2" t="s">
        <v>402</v>
      </c>
      <c r="C1" s="2" t="s">
        <v>403</v>
      </c>
      <c r="D1" s="2" t="s">
        <v>408</v>
      </c>
      <c r="E1" s="2" t="s">
        <v>409</v>
      </c>
      <c r="F1" s="2" t="s">
        <v>410</v>
      </c>
      <c r="K1" s="2" t="s">
        <v>401</v>
      </c>
      <c r="L1" s="2" t="s">
        <v>409</v>
      </c>
      <c r="M1" s="2" t="s">
        <v>410</v>
      </c>
      <c r="Q1" t="s">
        <v>881</v>
      </c>
    </row>
    <row r="2" spans="1:17">
      <c r="A2" s="1">
        <v>1998</v>
      </c>
      <c r="B2" s="1">
        <v>3</v>
      </c>
      <c r="C2" s="1">
        <v>7</v>
      </c>
      <c r="D2" s="8">
        <v>4</v>
      </c>
      <c r="E2" s="8">
        <v>4</v>
      </c>
      <c r="F2" s="8">
        <v>0</v>
      </c>
      <c r="K2" s="1">
        <v>1998</v>
      </c>
      <c r="L2" s="8">
        <v>4</v>
      </c>
      <c r="M2" s="8">
        <v>0</v>
      </c>
      <c r="P2" s="21">
        <v>1998</v>
      </c>
      <c r="Q2" s="21">
        <v>2</v>
      </c>
    </row>
    <row r="3" spans="1:17">
      <c r="A3" s="1">
        <v>1998</v>
      </c>
      <c r="B3" s="1">
        <v>3</v>
      </c>
      <c r="C3" s="1">
        <v>24</v>
      </c>
      <c r="D3" s="8">
        <v>5</v>
      </c>
      <c r="E3" s="8">
        <v>5</v>
      </c>
      <c r="F3" s="8">
        <v>10</v>
      </c>
      <c r="K3" s="1">
        <v>1998</v>
      </c>
      <c r="L3" s="8">
        <v>5</v>
      </c>
      <c r="M3" s="8">
        <v>10</v>
      </c>
      <c r="P3" s="22">
        <f>P2+1</f>
        <v>1999</v>
      </c>
      <c r="Q3" s="22">
        <v>5</v>
      </c>
    </row>
    <row r="4" spans="1:17">
      <c r="A4" s="1">
        <v>1999</v>
      </c>
      <c r="B4" s="1">
        <v>4</v>
      </c>
      <c r="C4" s="1">
        <v>20</v>
      </c>
      <c r="D4" s="8">
        <v>13</v>
      </c>
      <c r="E4" s="8">
        <v>13</v>
      </c>
      <c r="F4" s="8">
        <v>24</v>
      </c>
      <c r="K4" s="1">
        <v>1999</v>
      </c>
      <c r="L4" s="8">
        <v>13</v>
      </c>
      <c r="M4" s="8">
        <v>24</v>
      </c>
      <c r="P4" s="22">
        <f t="shared" ref="P4:P28" si="0">P3+1</f>
        <v>2000</v>
      </c>
      <c r="Q4" s="22">
        <v>1</v>
      </c>
    </row>
    <row r="5" spans="1:17">
      <c r="A5" s="1">
        <v>1999</v>
      </c>
      <c r="B5" s="1">
        <v>7</v>
      </c>
      <c r="C5" s="1">
        <v>29</v>
      </c>
      <c r="D5" s="8">
        <v>12</v>
      </c>
      <c r="E5" s="8">
        <v>9</v>
      </c>
      <c r="F5" s="8">
        <v>13</v>
      </c>
      <c r="K5" s="1">
        <v>1999</v>
      </c>
      <c r="L5" s="8">
        <v>9</v>
      </c>
      <c r="M5" s="8">
        <v>13</v>
      </c>
      <c r="P5" s="22">
        <f t="shared" si="0"/>
        <v>2001</v>
      </c>
      <c r="Q5" s="22">
        <v>1</v>
      </c>
    </row>
    <row r="6" spans="1:17">
      <c r="A6" s="1">
        <v>1999</v>
      </c>
      <c r="B6" s="1">
        <v>9</v>
      </c>
      <c r="C6" s="1">
        <v>15</v>
      </c>
      <c r="D6" s="8">
        <v>7</v>
      </c>
      <c r="E6" s="8">
        <v>7</v>
      </c>
      <c r="F6" s="8">
        <v>7</v>
      </c>
      <c r="K6" s="1">
        <v>1999</v>
      </c>
      <c r="L6" s="8">
        <v>7</v>
      </c>
      <c r="M6" s="8">
        <v>7</v>
      </c>
      <c r="P6" s="22">
        <f t="shared" si="0"/>
        <v>2002</v>
      </c>
      <c r="Q6" s="22">
        <v>0</v>
      </c>
    </row>
    <row r="7" spans="1:17">
      <c r="A7" s="1">
        <v>1999</v>
      </c>
      <c r="B7" s="1">
        <v>11</v>
      </c>
      <c r="C7" s="1">
        <v>2</v>
      </c>
      <c r="D7" s="8">
        <v>7</v>
      </c>
      <c r="E7" s="8">
        <v>7</v>
      </c>
      <c r="F7" s="8">
        <v>1</v>
      </c>
      <c r="K7" s="1">
        <v>1999</v>
      </c>
      <c r="L7" s="8">
        <v>7</v>
      </c>
      <c r="M7" s="8">
        <v>1</v>
      </c>
      <c r="P7" s="22">
        <f t="shared" si="0"/>
        <v>2003</v>
      </c>
      <c r="Q7" s="22">
        <v>3</v>
      </c>
    </row>
    <row r="8" spans="1:17">
      <c r="A8" s="7">
        <v>1999</v>
      </c>
      <c r="B8" s="7">
        <v>12</v>
      </c>
      <c r="C8" s="7">
        <v>30</v>
      </c>
      <c r="D8" s="8">
        <v>5</v>
      </c>
      <c r="E8" s="8">
        <v>5</v>
      </c>
      <c r="F8" s="8">
        <v>3</v>
      </c>
      <c r="K8" s="7">
        <v>1999</v>
      </c>
      <c r="L8" s="8">
        <v>5</v>
      </c>
      <c r="M8" s="8">
        <v>3</v>
      </c>
      <c r="P8" s="22">
        <f t="shared" si="0"/>
        <v>2004</v>
      </c>
      <c r="Q8" s="22">
        <v>3</v>
      </c>
    </row>
    <row r="9" spans="1:17">
      <c r="A9" s="1">
        <v>2000</v>
      </c>
      <c r="B9" s="1">
        <v>12</v>
      </c>
      <c r="C9" s="1">
        <v>26</v>
      </c>
      <c r="D9" s="8">
        <v>7</v>
      </c>
      <c r="E9" s="8">
        <v>7</v>
      </c>
      <c r="F9" s="8">
        <v>0</v>
      </c>
      <c r="K9" s="1">
        <v>2000</v>
      </c>
      <c r="L9" s="8">
        <v>7</v>
      </c>
      <c r="M9" s="8">
        <v>0</v>
      </c>
      <c r="P9" s="22">
        <f t="shared" si="0"/>
        <v>2005</v>
      </c>
      <c r="Q9" s="22">
        <v>2</v>
      </c>
    </row>
    <row r="10" spans="1:17">
      <c r="A10" s="1">
        <v>2001</v>
      </c>
      <c r="B10" s="1">
        <v>2</v>
      </c>
      <c r="C10" s="1">
        <v>5</v>
      </c>
      <c r="D10" s="8">
        <v>4</v>
      </c>
      <c r="E10" s="8">
        <v>4</v>
      </c>
      <c r="F10" s="8">
        <v>4</v>
      </c>
      <c r="K10" s="1">
        <v>2001</v>
      </c>
      <c r="L10" s="8">
        <v>4</v>
      </c>
      <c r="M10" s="8">
        <v>4</v>
      </c>
      <c r="P10" s="22">
        <f t="shared" si="0"/>
        <v>2006</v>
      </c>
      <c r="Q10" s="22">
        <v>3</v>
      </c>
    </row>
    <row r="11" spans="1:17">
      <c r="A11" s="1">
        <v>2003</v>
      </c>
      <c r="B11" s="1">
        <v>2</v>
      </c>
      <c r="C11" s="1">
        <v>25</v>
      </c>
      <c r="D11" s="8">
        <v>4</v>
      </c>
      <c r="E11" s="8">
        <v>4</v>
      </c>
      <c r="F11" s="8">
        <v>1</v>
      </c>
      <c r="K11" s="1">
        <v>2003</v>
      </c>
      <c r="L11" s="8">
        <v>4</v>
      </c>
      <c r="M11" s="8">
        <v>1</v>
      </c>
      <c r="P11" s="22">
        <f t="shared" si="0"/>
        <v>2007</v>
      </c>
      <c r="Q11" s="22">
        <v>4</v>
      </c>
    </row>
    <row r="12" spans="1:17">
      <c r="A12" s="1">
        <v>2003</v>
      </c>
      <c r="B12" s="1">
        <v>7</v>
      </c>
      <c r="C12" s="1">
        <v>8</v>
      </c>
      <c r="D12" s="8">
        <v>6</v>
      </c>
      <c r="E12" s="8">
        <v>6</v>
      </c>
      <c r="F12" s="8">
        <v>8</v>
      </c>
      <c r="K12" s="1">
        <v>2003</v>
      </c>
      <c r="L12" s="8">
        <v>6</v>
      </c>
      <c r="M12" s="8">
        <v>8</v>
      </c>
      <c r="P12" s="22">
        <f t="shared" si="0"/>
        <v>2008</v>
      </c>
      <c r="Q12" s="22">
        <v>3</v>
      </c>
    </row>
    <row r="13" spans="1:17">
      <c r="A13" s="1">
        <v>2003</v>
      </c>
      <c r="B13" s="1">
        <v>8</v>
      </c>
      <c r="C13" s="1">
        <v>27</v>
      </c>
      <c r="D13" s="8">
        <v>6</v>
      </c>
      <c r="E13" s="8">
        <v>6</v>
      </c>
      <c r="F13" s="8">
        <v>0</v>
      </c>
      <c r="K13" s="1">
        <v>2003</v>
      </c>
      <c r="L13" s="8">
        <v>6</v>
      </c>
      <c r="M13" s="8">
        <v>0</v>
      </c>
      <c r="P13" s="22">
        <f t="shared" si="0"/>
        <v>2009</v>
      </c>
      <c r="Q13" s="22">
        <v>4</v>
      </c>
    </row>
    <row r="14" spans="1:17">
      <c r="A14" s="1">
        <v>2004</v>
      </c>
      <c r="B14" s="1">
        <v>6</v>
      </c>
      <c r="C14" s="1">
        <v>4</v>
      </c>
      <c r="D14" s="8">
        <v>5</v>
      </c>
      <c r="E14" s="8">
        <v>5</v>
      </c>
      <c r="F14" s="8">
        <v>2</v>
      </c>
      <c r="K14" s="1">
        <v>2004</v>
      </c>
      <c r="L14" s="8">
        <v>5</v>
      </c>
      <c r="M14" s="8">
        <v>2</v>
      </c>
      <c r="P14" s="22">
        <f t="shared" si="0"/>
        <v>2010</v>
      </c>
      <c r="Q14" s="22">
        <v>2</v>
      </c>
    </row>
    <row r="15" spans="1:17">
      <c r="A15" s="1">
        <v>2004</v>
      </c>
      <c r="B15" s="1">
        <v>11</v>
      </c>
      <c r="C15" s="1">
        <v>21</v>
      </c>
      <c r="D15" s="8">
        <v>6</v>
      </c>
      <c r="E15" s="8">
        <v>6</v>
      </c>
      <c r="F15" s="8">
        <v>2</v>
      </c>
      <c r="K15" s="1">
        <v>2004</v>
      </c>
      <c r="L15" s="8">
        <v>6</v>
      </c>
      <c r="M15" s="8">
        <v>2</v>
      </c>
      <c r="P15" s="22">
        <f t="shared" si="0"/>
        <v>2011</v>
      </c>
      <c r="Q15" s="22">
        <v>3</v>
      </c>
    </row>
    <row r="16" spans="1:17">
      <c r="A16" s="1">
        <v>2004</v>
      </c>
      <c r="B16" s="1">
        <v>12</v>
      </c>
      <c r="C16" s="1">
        <v>8</v>
      </c>
      <c r="D16" s="8">
        <v>4</v>
      </c>
      <c r="E16" s="8">
        <v>4</v>
      </c>
      <c r="F16" s="8">
        <v>3</v>
      </c>
      <c r="K16" s="1">
        <v>2004</v>
      </c>
      <c r="L16" s="8">
        <v>4</v>
      </c>
      <c r="M16" s="8">
        <v>3</v>
      </c>
      <c r="P16" s="22">
        <f t="shared" si="0"/>
        <v>2012</v>
      </c>
      <c r="Q16" s="22">
        <v>7</v>
      </c>
    </row>
    <row r="17" spans="1:17">
      <c r="A17" s="1">
        <v>2005</v>
      </c>
      <c r="B17" s="1">
        <v>3</v>
      </c>
      <c r="C17" s="1">
        <v>12</v>
      </c>
      <c r="D17" s="8">
        <v>7</v>
      </c>
      <c r="E17" s="8">
        <v>7</v>
      </c>
      <c r="F17" s="8">
        <v>4</v>
      </c>
      <c r="K17" s="1">
        <v>2005</v>
      </c>
      <c r="L17" s="8">
        <v>7</v>
      </c>
      <c r="M17" s="8">
        <v>4</v>
      </c>
      <c r="P17" s="22">
        <f t="shared" si="0"/>
        <v>2013</v>
      </c>
      <c r="Q17" s="22">
        <v>3</v>
      </c>
    </row>
    <row r="18" spans="1:17">
      <c r="A18" s="1">
        <v>2005</v>
      </c>
      <c r="B18" s="1">
        <v>3</v>
      </c>
      <c r="C18" s="1">
        <v>21</v>
      </c>
      <c r="D18" s="8">
        <v>9</v>
      </c>
      <c r="E18" s="8">
        <v>7</v>
      </c>
      <c r="F18" s="8">
        <v>5</v>
      </c>
      <c r="K18" s="1">
        <v>2005</v>
      </c>
      <c r="L18" s="8">
        <v>7</v>
      </c>
      <c r="M18" s="8">
        <v>5</v>
      </c>
      <c r="P18" s="22">
        <f t="shared" si="0"/>
        <v>2014</v>
      </c>
      <c r="Q18" s="22">
        <v>3</v>
      </c>
    </row>
    <row r="19" spans="1:17">
      <c r="A19" s="1">
        <v>2006</v>
      </c>
      <c r="B19" s="1">
        <v>1</v>
      </c>
      <c r="C19" s="1">
        <v>30</v>
      </c>
      <c r="D19" s="8">
        <v>7</v>
      </c>
      <c r="E19" s="8">
        <v>7</v>
      </c>
      <c r="F19" s="8">
        <v>0</v>
      </c>
      <c r="K19" s="1">
        <v>2006</v>
      </c>
      <c r="L19" s="8">
        <v>7</v>
      </c>
      <c r="M19" s="8">
        <v>0</v>
      </c>
      <c r="P19" s="22">
        <f t="shared" si="0"/>
        <v>2015</v>
      </c>
      <c r="Q19" s="22">
        <v>4</v>
      </c>
    </row>
    <row r="20" spans="1:17">
      <c r="A20" s="1">
        <v>2006</v>
      </c>
      <c r="B20" s="1">
        <v>3</v>
      </c>
      <c r="C20" s="1">
        <v>24</v>
      </c>
      <c r="D20" s="8">
        <v>6</v>
      </c>
      <c r="E20" s="8">
        <v>6</v>
      </c>
      <c r="F20" s="8">
        <v>3</v>
      </c>
      <c r="K20" s="1">
        <v>2006</v>
      </c>
      <c r="L20" s="8">
        <v>6</v>
      </c>
      <c r="M20" s="8">
        <v>3</v>
      </c>
      <c r="P20" s="22">
        <f t="shared" si="0"/>
        <v>2016</v>
      </c>
      <c r="Q20" s="22">
        <v>4</v>
      </c>
    </row>
    <row r="21" spans="1:17">
      <c r="A21" s="1">
        <v>2006</v>
      </c>
      <c r="B21" s="1">
        <v>10</v>
      </c>
      <c r="C21" s="1">
        <v>2</v>
      </c>
      <c r="D21" s="8">
        <v>5</v>
      </c>
      <c r="E21" s="8">
        <v>5</v>
      </c>
      <c r="F21" s="8">
        <v>5</v>
      </c>
      <c r="K21" s="1">
        <v>2006</v>
      </c>
      <c r="L21" s="8">
        <v>5</v>
      </c>
      <c r="M21" s="8">
        <v>5</v>
      </c>
      <c r="P21" s="22">
        <f t="shared" si="0"/>
        <v>2017</v>
      </c>
      <c r="Q21" s="22">
        <v>4</v>
      </c>
    </row>
    <row r="22" spans="1:17">
      <c r="A22" s="1">
        <v>2007</v>
      </c>
      <c r="B22" s="1">
        <v>2</v>
      </c>
      <c r="C22" s="1">
        <v>12</v>
      </c>
      <c r="D22" s="8">
        <v>5</v>
      </c>
      <c r="E22" s="8">
        <v>5</v>
      </c>
      <c r="F22" s="8">
        <v>4</v>
      </c>
      <c r="K22" s="1">
        <v>2007</v>
      </c>
      <c r="L22" s="8">
        <v>5</v>
      </c>
      <c r="M22" s="8">
        <v>4</v>
      </c>
      <c r="P22" s="22">
        <f t="shared" si="0"/>
        <v>2018</v>
      </c>
      <c r="Q22" s="22">
        <v>6</v>
      </c>
    </row>
    <row r="23" spans="1:17">
      <c r="A23" s="1">
        <v>2007</v>
      </c>
      <c r="B23" s="1">
        <v>4</v>
      </c>
      <c r="C23" s="1">
        <v>16</v>
      </c>
      <c r="D23" s="8">
        <v>32</v>
      </c>
      <c r="E23" s="8">
        <v>32</v>
      </c>
      <c r="F23" s="8">
        <v>25</v>
      </c>
      <c r="K23" s="1">
        <v>2007</v>
      </c>
      <c r="L23" s="8">
        <v>32</v>
      </c>
      <c r="M23" s="8">
        <v>25</v>
      </c>
    </row>
    <row r="24" spans="1:17">
      <c r="A24" s="1">
        <v>2007</v>
      </c>
      <c r="B24" s="1">
        <v>10</v>
      </c>
      <c r="C24" s="1">
        <v>7</v>
      </c>
      <c r="D24" s="8">
        <v>6</v>
      </c>
      <c r="E24" s="8">
        <v>6</v>
      </c>
      <c r="F24" s="8">
        <v>1</v>
      </c>
      <c r="K24" s="1">
        <v>2007</v>
      </c>
      <c r="L24" s="8">
        <v>6</v>
      </c>
      <c r="M24" s="8">
        <v>1</v>
      </c>
    </row>
    <row r="25" spans="1:17">
      <c r="A25" s="1">
        <v>2007</v>
      </c>
      <c r="B25" s="1">
        <v>12</v>
      </c>
      <c r="C25" s="1">
        <v>5</v>
      </c>
      <c r="D25" s="8">
        <v>8</v>
      </c>
      <c r="E25" s="8">
        <v>8</v>
      </c>
      <c r="F25" s="8">
        <v>4</v>
      </c>
      <c r="K25" s="1">
        <v>2007</v>
      </c>
      <c r="L25" s="8">
        <v>8</v>
      </c>
      <c r="M25" s="8">
        <v>4</v>
      </c>
    </row>
    <row r="26" spans="1:17">
      <c r="A26" s="1">
        <v>2008</v>
      </c>
      <c r="B26" s="1">
        <v>2</v>
      </c>
      <c r="C26" s="1">
        <v>7</v>
      </c>
      <c r="D26" s="8">
        <v>6</v>
      </c>
      <c r="E26" s="8">
        <v>6</v>
      </c>
      <c r="F26" s="8">
        <v>1</v>
      </c>
      <c r="K26" s="1">
        <v>2008</v>
      </c>
      <c r="L26" s="8">
        <v>6</v>
      </c>
      <c r="M26" s="8">
        <v>1</v>
      </c>
    </row>
    <row r="27" spans="1:17">
      <c r="A27" s="7">
        <v>2008</v>
      </c>
      <c r="B27" s="7">
        <v>2</v>
      </c>
      <c r="C27" s="7">
        <v>14</v>
      </c>
      <c r="D27" s="8">
        <v>5</v>
      </c>
      <c r="E27" s="8">
        <v>5</v>
      </c>
      <c r="F27" s="8">
        <v>0</v>
      </c>
      <c r="K27" s="7">
        <v>2008</v>
      </c>
      <c r="L27" s="8">
        <v>5</v>
      </c>
      <c r="M27" s="8">
        <v>0</v>
      </c>
    </row>
    <row r="28" spans="1:17">
      <c r="A28" s="1">
        <v>2008</v>
      </c>
      <c r="B28" s="1">
        <v>6</v>
      </c>
      <c r="C28" s="1">
        <v>25</v>
      </c>
      <c r="D28" s="8">
        <v>5</v>
      </c>
      <c r="E28" s="8">
        <v>5</v>
      </c>
      <c r="F28" s="8">
        <v>1</v>
      </c>
      <c r="K28" s="1">
        <v>2008</v>
      </c>
      <c r="L28" s="8">
        <v>5</v>
      </c>
      <c r="M28" s="8">
        <v>1</v>
      </c>
    </row>
    <row r="29" spans="1:17">
      <c r="A29" s="1">
        <v>2009</v>
      </c>
      <c r="B29" s="1">
        <v>3</v>
      </c>
      <c r="C29" s="1">
        <v>29</v>
      </c>
      <c r="D29" s="8">
        <v>8</v>
      </c>
      <c r="E29" s="8">
        <v>8</v>
      </c>
      <c r="F29" s="8">
        <v>2</v>
      </c>
      <c r="K29" s="1">
        <v>2009</v>
      </c>
      <c r="L29" s="8">
        <v>8</v>
      </c>
      <c r="M29" s="8">
        <v>2</v>
      </c>
    </row>
    <row r="30" spans="1:17">
      <c r="A30" s="1">
        <v>2009</v>
      </c>
      <c r="B30" s="1">
        <v>4</v>
      </c>
      <c r="C30" s="1">
        <v>3</v>
      </c>
      <c r="D30" s="8">
        <v>13</v>
      </c>
      <c r="E30" s="8">
        <v>13</v>
      </c>
      <c r="F30" s="8">
        <v>4</v>
      </c>
      <c r="K30" s="1">
        <v>2009</v>
      </c>
      <c r="L30" s="8">
        <v>13</v>
      </c>
      <c r="M30" s="8">
        <v>4</v>
      </c>
    </row>
    <row r="31" spans="1:17">
      <c r="A31" s="1">
        <v>2009</v>
      </c>
      <c r="B31" s="1">
        <v>11</v>
      </c>
      <c r="C31" s="1">
        <v>5</v>
      </c>
      <c r="D31" s="8">
        <v>13</v>
      </c>
      <c r="E31" s="8">
        <v>13</v>
      </c>
      <c r="F31" s="8">
        <v>30</v>
      </c>
      <c r="K31" s="1">
        <v>2009</v>
      </c>
      <c r="L31" s="8">
        <v>13</v>
      </c>
      <c r="M31" s="8">
        <v>30</v>
      </c>
    </row>
    <row r="32" spans="1:17">
      <c r="A32" s="1">
        <v>2009</v>
      </c>
      <c r="B32" s="1">
        <v>11</v>
      </c>
      <c r="C32" s="1">
        <v>29</v>
      </c>
      <c r="D32" s="8">
        <v>4</v>
      </c>
      <c r="E32" s="8">
        <v>4</v>
      </c>
      <c r="F32" s="8">
        <v>0</v>
      </c>
      <c r="K32" s="1">
        <v>2009</v>
      </c>
      <c r="L32" s="8">
        <v>4</v>
      </c>
      <c r="M32" s="8">
        <v>0</v>
      </c>
    </row>
    <row r="33" spans="1:13">
      <c r="A33" s="1">
        <v>2010</v>
      </c>
      <c r="B33" s="1">
        <v>6</v>
      </c>
      <c r="C33" s="1">
        <v>6</v>
      </c>
      <c r="D33" s="8">
        <v>4</v>
      </c>
      <c r="E33" s="8">
        <v>4</v>
      </c>
      <c r="F33" s="8">
        <v>3</v>
      </c>
      <c r="K33" s="1">
        <v>2010</v>
      </c>
      <c r="L33" s="8">
        <v>4</v>
      </c>
      <c r="M33" s="8">
        <v>3</v>
      </c>
    </row>
    <row r="34" spans="1:13">
      <c r="A34" s="1">
        <v>2010</v>
      </c>
      <c r="B34" s="1">
        <v>8</v>
      </c>
      <c r="C34" s="1">
        <v>3</v>
      </c>
      <c r="D34" s="8">
        <v>8</v>
      </c>
      <c r="E34" s="8">
        <v>8</v>
      </c>
      <c r="F34" s="8">
        <v>2</v>
      </c>
      <c r="K34" s="1">
        <v>2010</v>
      </c>
      <c r="L34" s="8">
        <v>8</v>
      </c>
      <c r="M34" s="8">
        <v>2</v>
      </c>
    </row>
    <row r="35" spans="1:13">
      <c r="A35" s="1">
        <v>2011</v>
      </c>
      <c r="B35" s="1">
        <v>1</v>
      </c>
      <c r="C35" s="1">
        <v>8</v>
      </c>
      <c r="D35" s="8">
        <v>6</v>
      </c>
      <c r="E35" s="8">
        <v>6</v>
      </c>
      <c r="F35" s="8">
        <v>13</v>
      </c>
      <c r="K35" s="1">
        <v>2011</v>
      </c>
      <c r="L35" s="8">
        <v>6</v>
      </c>
      <c r="M35" s="8">
        <v>13</v>
      </c>
    </row>
    <row r="36" spans="1:13">
      <c r="A36" s="1">
        <v>2011</v>
      </c>
      <c r="B36" s="1">
        <v>9</v>
      </c>
      <c r="C36" s="1">
        <v>6</v>
      </c>
      <c r="D36" s="8">
        <v>4</v>
      </c>
      <c r="E36" s="8">
        <v>4</v>
      </c>
      <c r="F36" s="8">
        <v>7</v>
      </c>
      <c r="K36" s="1">
        <v>2011</v>
      </c>
      <c r="L36" s="8">
        <v>4</v>
      </c>
      <c r="M36" s="8">
        <v>7</v>
      </c>
    </row>
    <row r="37" spans="1:13">
      <c r="A37" s="1">
        <v>2011</v>
      </c>
      <c r="B37" s="1">
        <v>10</v>
      </c>
      <c r="C37" s="1">
        <v>12</v>
      </c>
      <c r="D37" s="8">
        <v>8</v>
      </c>
      <c r="E37" s="8">
        <v>8</v>
      </c>
      <c r="F37" s="8">
        <v>1</v>
      </c>
      <c r="K37" s="1">
        <v>2011</v>
      </c>
      <c r="L37" s="8">
        <v>8</v>
      </c>
      <c r="M37" s="8">
        <v>1</v>
      </c>
    </row>
    <row r="38" spans="1:13">
      <c r="A38" s="1">
        <v>2012</v>
      </c>
      <c r="B38" s="1">
        <v>2</v>
      </c>
      <c r="C38" s="1">
        <v>20</v>
      </c>
      <c r="D38" s="8">
        <v>4</v>
      </c>
      <c r="E38" s="8">
        <v>4</v>
      </c>
      <c r="F38" s="8">
        <v>0</v>
      </c>
      <c r="K38" s="1">
        <v>2012</v>
      </c>
      <c r="L38" s="8">
        <v>4</v>
      </c>
      <c r="M38" s="8">
        <v>0</v>
      </c>
    </row>
    <row r="39" spans="1:13">
      <c r="A39" s="1">
        <v>2012</v>
      </c>
      <c r="B39" s="1">
        <v>4</v>
      </c>
      <c r="C39" s="1">
        <v>2</v>
      </c>
      <c r="D39" s="8">
        <v>7</v>
      </c>
      <c r="E39" s="8">
        <v>7</v>
      </c>
      <c r="F39" s="8">
        <v>3</v>
      </c>
      <c r="K39" s="1">
        <v>2012</v>
      </c>
      <c r="L39" s="8">
        <v>7</v>
      </c>
      <c r="M39" s="8">
        <v>3</v>
      </c>
    </row>
    <row r="40" spans="1:13">
      <c r="A40" s="1">
        <v>2012</v>
      </c>
      <c r="B40" s="1">
        <v>5</v>
      </c>
      <c r="C40" s="1">
        <v>30</v>
      </c>
      <c r="D40" s="8">
        <v>5</v>
      </c>
      <c r="E40" s="8">
        <v>5</v>
      </c>
      <c r="F40" s="8">
        <v>1</v>
      </c>
      <c r="K40" s="1">
        <v>2012</v>
      </c>
      <c r="L40" s="8">
        <v>5</v>
      </c>
      <c r="M40" s="8">
        <v>1</v>
      </c>
    </row>
    <row r="41" spans="1:13">
      <c r="A41" s="1">
        <v>2012</v>
      </c>
      <c r="B41" s="1">
        <v>7</v>
      </c>
      <c r="C41" s="1">
        <v>20</v>
      </c>
      <c r="D41" s="8">
        <v>12</v>
      </c>
      <c r="E41" s="8">
        <v>12</v>
      </c>
      <c r="F41" s="8">
        <v>70</v>
      </c>
      <c r="K41" s="1">
        <v>2012</v>
      </c>
      <c r="L41" s="8">
        <v>12</v>
      </c>
      <c r="M41" s="8">
        <v>70</v>
      </c>
    </row>
    <row r="42" spans="1:13">
      <c r="A42" s="1">
        <v>2012</v>
      </c>
      <c r="B42" s="1">
        <v>8</v>
      </c>
      <c r="C42" s="1">
        <v>5</v>
      </c>
      <c r="D42" s="8">
        <v>6</v>
      </c>
      <c r="E42" s="8">
        <v>6</v>
      </c>
      <c r="F42" s="8">
        <v>3</v>
      </c>
      <c r="K42" s="1">
        <v>2012</v>
      </c>
      <c r="L42" s="8">
        <v>6</v>
      </c>
      <c r="M42" s="8">
        <v>3</v>
      </c>
    </row>
    <row r="43" spans="1:13">
      <c r="A43" s="1">
        <v>2012</v>
      </c>
      <c r="B43" s="1">
        <v>9</v>
      </c>
      <c r="C43" s="1">
        <v>27</v>
      </c>
      <c r="D43" s="8">
        <v>6</v>
      </c>
      <c r="E43" s="8">
        <v>6</v>
      </c>
      <c r="F43" s="8">
        <v>3</v>
      </c>
      <c r="K43" s="1">
        <v>2012</v>
      </c>
      <c r="L43" s="8">
        <v>6</v>
      </c>
      <c r="M43" s="8">
        <v>3</v>
      </c>
    </row>
    <row r="44" spans="1:13">
      <c r="A44" s="1">
        <v>2012</v>
      </c>
      <c r="B44" s="1">
        <v>12</v>
      </c>
      <c r="C44" s="1">
        <v>14</v>
      </c>
      <c r="D44" s="8">
        <v>27</v>
      </c>
      <c r="E44" s="8">
        <v>26</v>
      </c>
      <c r="F44" s="8">
        <v>2</v>
      </c>
      <c r="K44" s="1">
        <v>2012</v>
      </c>
      <c r="L44" s="8">
        <v>26</v>
      </c>
      <c r="M44" s="8">
        <v>2</v>
      </c>
    </row>
    <row r="45" spans="1:13">
      <c r="A45" s="1">
        <v>2013</v>
      </c>
      <c r="B45" s="1">
        <v>3</v>
      </c>
      <c r="C45" s="1">
        <v>13</v>
      </c>
      <c r="D45" s="8">
        <v>4</v>
      </c>
      <c r="E45" s="8">
        <v>4</v>
      </c>
      <c r="F45" s="8">
        <v>2</v>
      </c>
      <c r="K45" s="1">
        <v>2013</v>
      </c>
      <c r="L45" s="8">
        <v>4</v>
      </c>
      <c r="M45" s="8">
        <v>2</v>
      </c>
    </row>
    <row r="46" spans="1:13">
      <c r="A46" s="1">
        <v>2013</v>
      </c>
      <c r="B46" s="1">
        <v>5</v>
      </c>
      <c r="C46" s="1">
        <v>4</v>
      </c>
      <c r="D46" s="8">
        <v>4</v>
      </c>
      <c r="E46" s="8">
        <v>4</v>
      </c>
      <c r="F46" s="8">
        <v>6</v>
      </c>
      <c r="K46" s="1">
        <v>2013</v>
      </c>
      <c r="L46" s="8">
        <v>4</v>
      </c>
      <c r="M46" s="8">
        <v>6</v>
      </c>
    </row>
    <row r="47" spans="1:13">
      <c r="A47" s="1">
        <v>2013</v>
      </c>
      <c r="B47" s="1">
        <v>9</v>
      </c>
      <c r="C47" s="1">
        <v>16</v>
      </c>
      <c r="D47" s="8">
        <v>12</v>
      </c>
      <c r="E47" s="8">
        <v>12</v>
      </c>
      <c r="F47" s="8">
        <v>8</v>
      </c>
      <c r="K47" s="1">
        <v>2013</v>
      </c>
      <c r="L47" s="8">
        <v>12</v>
      </c>
      <c r="M47" s="8">
        <v>8</v>
      </c>
    </row>
    <row r="48" spans="1:13">
      <c r="A48" s="1">
        <v>2014</v>
      </c>
      <c r="B48" s="1">
        <v>2</v>
      </c>
      <c r="C48" s="1">
        <v>20</v>
      </c>
      <c r="D48" s="8">
        <v>4</v>
      </c>
      <c r="E48" s="8">
        <v>4</v>
      </c>
      <c r="F48" s="8">
        <v>2</v>
      </c>
      <c r="K48" s="1">
        <v>2014</v>
      </c>
      <c r="L48" s="8">
        <v>4</v>
      </c>
      <c r="M48" s="8">
        <v>2</v>
      </c>
    </row>
    <row r="49" spans="1:13">
      <c r="A49" s="1">
        <v>2014</v>
      </c>
      <c r="B49" s="1">
        <v>10</v>
      </c>
      <c r="C49" s="1">
        <v>24</v>
      </c>
      <c r="D49" s="8">
        <v>4</v>
      </c>
      <c r="E49" s="8">
        <v>4</v>
      </c>
      <c r="F49" s="8">
        <v>1</v>
      </c>
      <c r="K49" s="1">
        <v>2014</v>
      </c>
      <c r="L49" s="8">
        <v>4</v>
      </c>
      <c r="M49" s="8">
        <v>1</v>
      </c>
    </row>
    <row r="50" spans="1:13">
      <c r="A50" s="1">
        <v>2014</v>
      </c>
      <c r="B50" s="1">
        <v>11</v>
      </c>
      <c r="C50" s="1">
        <v>15</v>
      </c>
      <c r="D50" s="8">
        <v>4</v>
      </c>
      <c r="E50" s="8">
        <v>4</v>
      </c>
      <c r="F50" s="8">
        <v>0</v>
      </c>
      <c r="K50" s="1">
        <v>2014</v>
      </c>
      <c r="L50" s="8">
        <v>4</v>
      </c>
      <c r="M50" s="8">
        <v>0</v>
      </c>
    </row>
    <row r="51" spans="1:13">
      <c r="A51" s="1">
        <v>2015</v>
      </c>
      <c r="B51" s="1">
        <v>6</v>
      </c>
      <c r="C51" s="1">
        <v>17</v>
      </c>
      <c r="D51" s="8">
        <v>9</v>
      </c>
      <c r="E51" s="8">
        <v>9</v>
      </c>
      <c r="F51" s="8">
        <v>1</v>
      </c>
      <c r="K51" s="1">
        <v>2015</v>
      </c>
      <c r="L51" s="8">
        <v>9</v>
      </c>
      <c r="M51" s="8">
        <v>1</v>
      </c>
    </row>
    <row r="52" spans="1:13">
      <c r="A52" s="1">
        <v>2015</v>
      </c>
      <c r="B52" s="1">
        <v>7</v>
      </c>
      <c r="C52" s="1">
        <v>16</v>
      </c>
      <c r="D52" s="8">
        <v>5</v>
      </c>
      <c r="E52" s="8">
        <v>5</v>
      </c>
      <c r="F52" s="8">
        <v>3</v>
      </c>
      <c r="K52" s="1">
        <v>2015</v>
      </c>
      <c r="L52" s="8">
        <v>5</v>
      </c>
      <c r="M52" s="8">
        <v>3</v>
      </c>
    </row>
    <row r="53" spans="1:13">
      <c r="A53" s="1">
        <v>2015</v>
      </c>
      <c r="B53" s="1">
        <v>10</v>
      </c>
      <c r="C53" s="1">
        <v>1</v>
      </c>
      <c r="D53" s="8">
        <v>9</v>
      </c>
      <c r="E53" s="8">
        <v>9</v>
      </c>
      <c r="F53" s="8">
        <v>9</v>
      </c>
      <c r="K53" s="1">
        <v>2015</v>
      </c>
      <c r="L53" s="8">
        <v>9</v>
      </c>
      <c r="M53" s="8">
        <v>9</v>
      </c>
    </row>
    <row r="54" spans="1:13">
      <c r="A54" s="1">
        <v>2015</v>
      </c>
      <c r="B54" s="1">
        <v>12</v>
      </c>
      <c r="C54" s="1">
        <v>2</v>
      </c>
      <c r="D54" s="8">
        <v>14</v>
      </c>
      <c r="E54" s="8">
        <v>14</v>
      </c>
      <c r="F54" s="8">
        <v>24</v>
      </c>
      <c r="K54" s="1">
        <v>2015</v>
      </c>
      <c r="L54" s="8">
        <v>14</v>
      </c>
      <c r="M54" s="8">
        <v>24</v>
      </c>
    </row>
    <row r="55" spans="1:13">
      <c r="A55" s="1">
        <v>2016</v>
      </c>
      <c r="B55" s="1">
        <v>2</v>
      </c>
      <c r="C55" s="1">
        <v>20</v>
      </c>
      <c r="D55" s="8">
        <v>6</v>
      </c>
      <c r="E55" s="8">
        <v>6</v>
      </c>
      <c r="F55" s="8">
        <v>2</v>
      </c>
      <c r="K55" s="1">
        <v>2016</v>
      </c>
      <c r="L55" s="8">
        <v>6</v>
      </c>
      <c r="M55" s="8">
        <v>2</v>
      </c>
    </row>
    <row r="56" spans="1:13">
      <c r="A56" s="1">
        <v>2016</v>
      </c>
      <c r="B56" s="1">
        <v>6</v>
      </c>
      <c r="C56" s="1">
        <v>12</v>
      </c>
      <c r="D56" s="8">
        <v>49</v>
      </c>
      <c r="E56" s="8">
        <v>49</v>
      </c>
      <c r="F56" s="8">
        <v>53</v>
      </c>
      <c r="K56" s="1">
        <v>2016</v>
      </c>
      <c r="L56" s="8">
        <v>49</v>
      </c>
      <c r="M56" s="8">
        <v>53</v>
      </c>
    </row>
    <row r="57" spans="1:13">
      <c r="A57" s="1">
        <v>2016</v>
      </c>
      <c r="B57" s="1">
        <v>7</v>
      </c>
      <c r="C57" s="1">
        <v>7</v>
      </c>
      <c r="D57" s="8">
        <v>5</v>
      </c>
      <c r="E57" s="8">
        <v>5</v>
      </c>
      <c r="F57" s="8">
        <v>11</v>
      </c>
      <c r="K57" s="1">
        <v>2016</v>
      </c>
      <c r="L57" s="8">
        <v>5</v>
      </c>
      <c r="M57" s="8">
        <v>11</v>
      </c>
    </row>
    <row r="58" spans="1:13">
      <c r="A58" s="1">
        <v>2016</v>
      </c>
      <c r="B58" s="1">
        <v>9</v>
      </c>
      <c r="C58" s="1">
        <v>23</v>
      </c>
      <c r="D58" s="8">
        <v>5</v>
      </c>
      <c r="E58" s="8">
        <v>5</v>
      </c>
      <c r="F58" s="8">
        <v>0</v>
      </c>
      <c r="K58" s="1">
        <v>2016</v>
      </c>
      <c r="L58" s="8">
        <v>5</v>
      </c>
      <c r="M58" s="8">
        <v>0</v>
      </c>
    </row>
    <row r="59" spans="1:13">
      <c r="A59" s="1">
        <v>2017</v>
      </c>
      <c r="B59" s="1">
        <v>1</v>
      </c>
      <c r="C59" s="1">
        <v>6</v>
      </c>
      <c r="D59" s="8">
        <v>5</v>
      </c>
      <c r="E59" s="8">
        <v>5</v>
      </c>
      <c r="F59" s="8">
        <v>6</v>
      </c>
      <c r="K59" s="1">
        <v>2017</v>
      </c>
      <c r="L59" s="8">
        <v>5</v>
      </c>
      <c r="M59" s="8">
        <v>6</v>
      </c>
    </row>
    <row r="60" spans="1:13">
      <c r="A60" s="1">
        <v>2017</v>
      </c>
      <c r="B60" s="1">
        <v>6</v>
      </c>
      <c r="C60" s="1">
        <v>5</v>
      </c>
      <c r="D60" s="8">
        <v>5</v>
      </c>
      <c r="E60" s="8">
        <v>5</v>
      </c>
      <c r="F60" s="8">
        <v>0</v>
      </c>
      <c r="K60" s="1">
        <v>2017</v>
      </c>
      <c r="L60" s="8">
        <v>5</v>
      </c>
      <c r="M60" s="8">
        <v>0</v>
      </c>
    </row>
    <row r="61" spans="1:13">
      <c r="A61" s="1">
        <v>2017</v>
      </c>
      <c r="B61" s="1">
        <v>10</v>
      </c>
      <c r="C61" s="1">
        <v>1</v>
      </c>
      <c r="D61" s="8">
        <v>58</v>
      </c>
      <c r="E61" s="8">
        <v>58</v>
      </c>
      <c r="F61" s="8">
        <v>441</v>
      </c>
      <c r="K61" s="1">
        <v>2017</v>
      </c>
      <c r="L61" s="8">
        <v>58</v>
      </c>
      <c r="M61" s="8">
        <v>441</v>
      </c>
    </row>
    <row r="62" spans="1:13">
      <c r="A62" s="1">
        <v>2017</v>
      </c>
      <c r="B62" s="1">
        <v>11</v>
      </c>
      <c r="C62" s="1">
        <v>5</v>
      </c>
      <c r="D62" s="8">
        <v>26</v>
      </c>
      <c r="E62" s="8">
        <v>26</v>
      </c>
      <c r="F62" s="8">
        <v>20</v>
      </c>
      <c r="K62" s="1">
        <v>2017</v>
      </c>
      <c r="L62" s="8">
        <v>26</v>
      </c>
      <c r="M62" s="8">
        <v>20</v>
      </c>
    </row>
    <row r="63" spans="1:13">
      <c r="A63" s="6">
        <v>2017</v>
      </c>
      <c r="B63" s="6">
        <v>11</v>
      </c>
      <c r="C63" s="6">
        <v>13</v>
      </c>
      <c r="D63" s="6"/>
      <c r="E63" s="6"/>
      <c r="F63" s="6"/>
      <c r="K63" s="6">
        <v>2017</v>
      </c>
      <c r="L63" s="6"/>
      <c r="M63" s="6"/>
    </row>
    <row r="64" spans="1:13">
      <c r="A64" s="1">
        <v>2018</v>
      </c>
      <c r="B64" s="1">
        <v>1</v>
      </c>
      <c r="C64" s="1">
        <v>28</v>
      </c>
      <c r="D64" s="1">
        <v>4</v>
      </c>
      <c r="E64" s="1">
        <v>4</v>
      </c>
      <c r="F64" s="1">
        <v>1</v>
      </c>
      <c r="K64" s="1">
        <v>2018</v>
      </c>
      <c r="L64" s="1">
        <v>4</v>
      </c>
      <c r="M64" s="1">
        <v>1</v>
      </c>
    </row>
    <row r="65" spans="1:13">
      <c r="A65" s="1">
        <v>2018</v>
      </c>
      <c r="B65" s="1">
        <v>2</v>
      </c>
      <c r="C65" s="1">
        <v>14</v>
      </c>
      <c r="D65" s="1">
        <v>17</v>
      </c>
      <c r="E65" s="1">
        <v>17</v>
      </c>
      <c r="F65" s="1">
        <v>15</v>
      </c>
      <c r="K65" s="1">
        <v>2018</v>
      </c>
      <c r="L65" s="1">
        <v>17</v>
      </c>
      <c r="M65" s="1">
        <v>15</v>
      </c>
    </row>
    <row r="66" spans="1:13">
      <c r="A66" s="6">
        <v>2018</v>
      </c>
      <c r="B66" s="6">
        <v>4</v>
      </c>
      <c r="C66" s="6">
        <v>22</v>
      </c>
      <c r="D66" s="6"/>
      <c r="E66" s="6"/>
      <c r="F66" s="6"/>
      <c r="K66" s="6">
        <v>2018</v>
      </c>
      <c r="L66" s="6"/>
      <c r="M66" s="6"/>
    </row>
    <row r="67" spans="1:13">
      <c r="A67" s="6">
        <v>2018</v>
      </c>
      <c r="B67" s="6">
        <v>5</v>
      </c>
      <c r="C67" s="6">
        <v>18</v>
      </c>
      <c r="D67" s="6"/>
      <c r="E67" s="6"/>
      <c r="F67" s="6"/>
      <c r="K67" s="6">
        <v>2018</v>
      </c>
      <c r="L67" s="6"/>
      <c r="M67" s="6"/>
    </row>
    <row r="68" spans="1:13">
      <c r="A68" s="6">
        <v>2018</v>
      </c>
      <c r="B68" s="6">
        <v>10</v>
      </c>
      <c r="C68" s="6">
        <v>27</v>
      </c>
      <c r="D68" s="6"/>
      <c r="E68" s="6"/>
      <c r="F68" s="6"/>
      <c r="K68" s="6">
        <v>2018</v>
      </c>
      <c r="L68" s="6"/>
      <c r="M68" s="6"/>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workbookViewId="0">
      <selection activeCell="S21" sqref="S21"/>
    </sheetView>
  </sheetViews>
  <sheetFormatPr baseColWidth="10" defaultRowHeight="15" x14ac:dyDescent="0"/>
  <cols>
    <col min="2" max="6" width="10.83203125" style="4" customWidth="1"/>
    <col min="14" max="14" width="21.5" customWidth="1"/>
    <col min="17" max="17" width="39" customWidth="1"/>
  </cols>
  <sheetData>
    <row r="1" spans="1:22">
      <c r="B1" s="3" t="s">
        <v>23</v>
      </c>
      <c r="C1" s="3"/>
      <c r="D1" s="3"/>
      <c r="E1" s="3"/>
      <c r="F1" s="3" t="s">
        <v>24</v>
      </c>
      <c r="N1" t="s">
        <v>808</v>
      </c>
      <c r="O1">
        <v>49</v>
      </c>
      <c r="P1" s="9">
        <f t="shared" ref="P1:P13" si="0">O1/O$15</f>
        <v>0.68055555555555558</v>
      </c>
      <c r="Q1" s="8" t="s">
        <v>812</v>
      </c>
      <c r="R1">
        <v>52</v>
      </c>
      <c r="S1" s="9">
        <f t="shared" ref="S1:S12" si="1">R1/R$15</f>
        <v>0.72222222222222221</v>
      </c>
    </row>
    <row r="2" spans="1:22">
      <c r="A2">
        <v>52</v>
      </c>
      <c r="B2" s="8" t="s">
        <v>769</v>
      </c>
      <c r="C2" s="8"/>
      <c r="D2" s="8"/>
      <c r="E2" s="8"/>
      <c r="F2" s="8" t="s">
        <v>776</v>
      </c>
      <c r="N2" t="s">
        <v>809</v>
      </c>
      <c r="O2">
        <v>7</v>
      </c>
      <c r="P2" s="9">
        <f>O2/O$15</f>
        <v>9.7222222222222224E-2</v>
      </c>
      <c r="Q2" s="8" t="s">
        <v>811</v>
      </c>
      <c r="R2">
        <v>7</v>
      </c>
      <c r="S2" s="9">
        <f>R2/R$15</f>
        <v>9.7222222222222224E-2</v>
      </c>
      <c r="V2">
        <f>7/61</f>
        <v>0.11475409836065574</v>
      </c>
    </row>
    <row r="3" spans="1:22">
      <c r="A3">
        <v>61</v>
      </c>
      <c r="B3" s="8" t="s">
        <v>783</v>
      </c>
      <c r="C3" s="8"/>
      <c r="D3" s="8"/>
      <c r="E3" s="8"/>
      <c r="F3" s="8" t="s">
        <v>773</v>
      </c>
      <c r="N3" t="s">
        <v>810</v>
      </c>
      <c r="O3">
        <v>3</v>
      </c>
      <c r="P3" s="9">
        <f>O3/O$15</f>
        <v>4.1666666666666664E-2</v>
      </c>
      <c r="Q3" s="8" t="s">
        <v>797</v>
      </c>
      <c r="R3">
        <v>2</v>
      </c>
      <c r="S3" s="9">
        <f>R3/R$15</f>
        <v>2.7777777777777776E-2</v>
      </c>
      <c r="V3">
        <f>7/72</f>
        <v>9.7222222222222224E-2</v>
      </c>
    </row>
    <row r="4" spans="1:22">
      <c r="A4">
        <v>67</v>
      </c>
      <c r="B4" s="6" t="s">
        <v>763</v>
      </c>
      <c r="C4" s="6"/>
      <c r="D4" s="6"/>
      <c r="E4" s="6"/>
      <c r="F4" s="8" t="s">
        <v>777</v>
      </c>
      <c r="N4" s="8" t="s">
        <v>787</v>
      </c>
      <c r="O4">
        <v>2</v>
      </c>
      <c r="P4" s="9">
        <f>O4/O$15</f>
        <v>2.7777777777777776E-2</v>
      </c>
      <c r="Q4" t="s">
        <v>798</v>
      </c>
      <c r="R4">
        <v>2</v>
      </c>
      <c r="S4" s="9">
        <f t="shared" si="1"/>
        <v>2.7777777777777776E-2</v>
      </c>
    </row>
    <row r="5" spans="1:22">
      <c r="A5">
        <v>34</v>
      </c>
      <c r="B5" s="8" t="s">
        <v>765</v>
      </c>
      <c r="C5" s="8"/>
      <c r="D5" s="8"/>
      <c r="E5" s="8"/>
      <c r="F5" s="6" t="s">
        <v>399</v>
      </c>
      <c r="N5" t="s">
        <v>789</v>
      </c>
      <c r="O5">
        <v>2</v>
      </c>
      <c r="P5" s="9">
        <f>O5/O$15</f>
        <v>2.7777777777777776E-2</v>
      </c>
      <c r="Q5" s="8" t="s">
        <v>799</v>
      </c>
      <c r="R5">
        <v>2</v>
      </c>
      <c r="S5" s="9">
        <f t="shared" si="1"/>
        <v>2.7777777777777776E-2</v>
      </c>
    </row>
    <row r="6" spans="1:22">
      <c r="A6">
        <v>66</v>
      </c>
      <c r="B6" s="6" t="s">
        <v>765</v>
      </c>
      <c r="C6" s="6"/>
      <c r="D6" s="6"/>
      <c r="E6" s="6"/>
      <c r="F6" s="6" t="s">
        <v>779</v>
      </c>
      <c r="N6" s="6" t="s">
        <v>792</v>
      </c>
      <c r="O6">
        <v>2</v>
      </c>
      <c r="P6" s="9">
        <f>O6/O$15</f>
        <v>2.7777777777777776E-2</v>
      </c>
      <c r="Q6" s="8" t="s">
        <v>800</v>
      </c>
      <c r="R6">
        <v>1</v>
      </c>
      <c r="S6" s="9">
        <f t="shared" si="1"/>
        <v>1.3888888888888888E-2</v>
      </c>
    </row>
    <row r="7" spans="1:22">
      <c r="A7">
        <v>46</v>
      </c>
      <c r="B7" s="8" t="s">
        <v>767</v>
      </c>
      <c r="C7" s="8"/>
      <c r="D7" s="8"/>
      <c r="E7" s="8"/>
      <c r="F7" s="8" t="s">
        <v>775</v>
      </c>
      <c r="N7" s="6" t="s">
        <v>788</v>
      </c>
      <c r="O7">
        <v>1</v>
      </c>
      <c r="P7" s="9">
        <f t="shared" si="0"/>
        <v>1.3888888888888888E-2</v>
      </c>
      <c r="Q7" s="8" t="s">
        <v>801</v>
      </c>
      <c r="R7">
        <v>1</v>
      </c>
      <c r="S7" s="9">
        <f t="shared" si="1"/>
        <v>1.3888888888888888E-2</v>
      </c>
    </row>
    <row r="8" spans="1:22">
      <c r="A8">
        <v>43</v>
      </c>
      <c r="B8" s="8" t="s">
        <v>766</v>
      </c>
      <c r="C8" s="8"/>
      <c r="D8" s="8"/>
      <c r="E8" s="8"/>
      <c r="F8" s="8" t="s">
        <v>775</v>
      </c>
      <c r="N8" t="s">
        <v>790</v>
      </c>
      <c r="O8">
        <v>1</v>
      </c>
      <c r="P8" s="9">
        <f t="shared" si="0"/>
        <v>1.3888888888888888E-2</v>
      </c>
      <c r="Q8" s="8" t="s">
        <v>802</v>
      </c>
      <c r="R8">
        <v>1</v>
      </c>
      <c r="S8" s="9">
        <f t="shared" si="1"/>
        <v>1.3888888888888888E-2</v>
      </c>
    </row>
    <row r="9" spans="1:22">
      <c r="A9">
        <v>2</v>
      </c>
      <c r="B9" s="8" t="s">
        <v>764</v>
      </c>
      <c r="C9" s="8"/>
      <c r="D9" s="8"/>
      <c r="E9" s="8"/>
      <c r="F9" s="8" t="s">
        <v>784</v>
      </c>
      <c r="N9" t="s">
        <v>791</v>
      </c>
      <c r="O9">
        <v>1</v>
      </c>
      <c r="P9" s="9">
        <f t="shared" si="0"/>
        <v>1.3888888888888888E-2</v>
      </c>
      <c r="Q9" s="8" t="s">
        <v>803</v>
      </c>
      <c r="R9">
        <v>1</v>
      </c>
      <c r="S9" s="9">
        <f t="shared" si="1"/>
        <v>1.3888888888888888E-2</v>
      </c>
    </row>
    <row r="10" spans="1:22">
      <c r="A10">
        <v>16</v>
      </c>
      <c r="B10" s="8" t="s">
        <v>764</v>
      </c>
      <c r="C10" s="8"/>
      <c r="D10" s="8"/>
      <c r="E10" s="8"/>
      <c r="F10" s="8" t="s">
        <v>771</v>
      </c>
      <c r="N10" t="s">
        <v>793</v>
      </c>
      <c r="O10">
        <v>1</v>
      </c>
      <c r="P10" s="9">
        <f t="shared" si="0"/>
        <v>1.3888888888888888E-2</v>
      </c>
      <c r="Q10" s="8" t="s">
        <v>804</v>
      </c>
      <c r="R10">
        <v>1</v>
      </c>
      <c r="S10" s="9">
        <f t="shared" si="1"/>
        <v>1.3888888888888888E-2</v>
      </c>
    </row>
    <row r="11" spans="1:22">
      <c r="A11">
        <v>65</v>
      </c>
      <c r="B11" s="6" t="s">
        <v>780</v>
      </c>
      <c r="C11" s="6"/>
      <c r="D11" s="6"/>
      <c r="E11" s="6"/>
      <c r="F11" s="8" t="s">
        <v>774</v>
      </c>
      <c r="N11" t="s">
        <v>794</v>
      </c>
      <c r="O11">
        <v>1</v>
      </c>
      <c r="P11" s="9">
        <f t="shared" si="0"/>
        <v>1.3888888888888888E-2</v>
      </c>
      <c r="Q11" s="8" t="s">
        <v>805</v>
      </c>
      <c r="R11">
        <v>1</v>
      </c>
      <c r="S11" s="9">
        <f t="shared" si="1"/>
        <v>1.3888888888888888E-2</v>
      </c>
    </row>
    <row r="12" spans="1:22">
      <c r="A12">
        <v>58</v>
      </c>
      <c r="B12" s="6" t="s">
        <v>780</v>
      </c>
      <c r="C12" s="6"/>
      <c r="D12" s="6"/>
      <c r="E12" s="6"/>
      <c r="F12" s="8" t="s">
        <v>384</v>
      </c>
      <c r="N12" t="s">
        <v>795</v>
      </c>
      <c r="O12">
        <v>1</v>
      </c>
      <c r="P12" s="9">
        <f t="shared" si="0"/>
        <v>1.3888888888888888E-2</v>
      </c>
      <c r="Q12" s="8" t="s">
        <v>806</v>
      </c>
      <c r="R12">
        <v>1</v>
      </c>
      <c r="S12" s="9">
        <f t="shared" si="1"/>
        <v>1.3888888888888888E-2</v>
      </c>
    </row>
    <row r="13" spans="1:22">
      <c r="A13">
        <v>50</v>
      </c>
      <c r="B13" s="8" t="s">
        <v>768</v>
      </c>
      <c r="C13" s="8"/>
      <c r="D13" s="8"/>
      <c r="E13" s="8"/>
      <c r="F13" s="8" t="s">
        <v>384</v>
      </c>
      <c r="N13" t="s">
        <v>796</v>
      </c>
      <c r="O13">
        <v>1</v>
      </c>
      <c r="P13" s="9">
        <f t="shared" si="0"/>
        <v>1.3888888888888888E-2</v>
      </c>
      <c r="S13" s="9"/>
    </row>
    <row r="14" spans="1:22">
      <c r="A14">
        <v>57</v>
      </c>
      <c r="B14" s="8" t="s">
        <v>462</v>
      </c>
      <c r="C14" s="8"/>
      <c r="D14" s="8"/>
      <c r="E14" s="8"/>
      <c r="F14" s="8" t="s">
        <v>384</v>
      </c>
    </row>
    <row r="15" spans="1:22">
      <c r="A15">
        <v>30</v>
      </c>
      <c r="B15" s="8" t="s">
        <v>462</v>
      </c>
      <c r="C15" s="8"/>
      <c r="D15" s="8"/>
      <c r="E15" s="8"/>
      <c r="F15" s="6" t="s">
        <v>384</v>
      </c>
      <c r="O15">
        <f>SUM(O1:O13)</f>
        <v>72</v>
      </c>
      <c r="R15">
        <f>SUM(R1:R13)</f>
        <v>72</v>
      </c>
    </row>
    <row r="16" spans="1:22">
      <c r="A16">
        <v>51</v>
      </c>
      <c r="B16" s="8" t="s">
        <v>462</v>
      </c>
      <c r="C16" s="8"/>
      <c r="D16" s="8"/>
      <c r="E16" s="8"/>
      <c r="F16" s="8" t="s">
        <v>384</v>
      </c>
    </row>
    <row r="17" spans="1:6">
      <c r="A17">
        <v>53</v>
      </c>
      <c r="B17" s="8" t="s">
        <v>462</v>
      </c>
      <c r="C17" s="8"/>
      <c r="D17" s="8"/>
      <c r="E17" s="8"/>
      <c r="F17" s="8" t="s">
        <v>384</v>
      </c>
    </row>
    <row r="18" spans="1:6">
      <c r="A18">
        <v>55</v>
      </c>
      <c r="B18" s="8" t="s">
        <v>462</v>
      </c>
      <c r="C18" s="8"/>
      <c r="D18" s="8"/>
      <c r="E18" s="8"/>
      <c r="F18" s="8" t="s">
        <v>384</v>
      </c>
    </row>
    <row r="19" spans="1:6">
      <c r="A19">
        <v>21</v>
      </c>
      <c r="B19" s="8" t="s">
        <v>462</v>
      </c>
      <c r="C19" s="8"/>
      <c r="D19" s="8"/>
      <c r="E19" s="8"/>
      <c r="F19" s="8" t="s">
        <v>384</v>
      </c>
    </row>
    <row r="20" spans="1:6">
      <c r="A20">
        <v>1</v>
      </c>
      <c r="B20" s="8" t="s">
        <v>383</v>
      </c>
      <c r="C20" s="8"/>
      <c r="D20" s="8"/>
      <c r="E20" s="8"/>
      <c r="F20" s="8" t="s">
        <v>384</v>
      </c>
    </row>
    <row r="21" spans="1:6">
      <c r="A21">
        <v>3</v>
      </c>
      <c r="B21" s="8" t="s">
        <v>383</v>
      </c>
      <c r="C21" s="8"/>
      <c r="D21" s="8"/>
      <c r="E21" s="8"/>
      <c r="F21" s="8" t="s">
        <v>384</v>
      </c>
    </row>
    <row r="22" spans="1:6">
      <c r="A22">
        <v>4</v>
      </c>
      <c r="B22" s="8" t="s">
        <v>383</v>
      </c>
      <c r="C22" s="8"/>
      <c r="D22" s="8"/>
      <c r="E22" s="8"/>
      <c r="F22" s="8" t="s">
        <v>384</v>
      </c>
    </row>
    <row r="23" spans="1:6">
      <c r="A23">
        <v>5</v>
      </c>
      <c r="B23" s="8" t="s">
        <v>383</v>
      </c>
      <c r="C23" s="8"/>
      <c r="D23" s="8"/>
      <c r="E23" s="8"/>
      <c r="F23" s="8" t="s">
        <v>384</v>
      </c>
    </row>
    <row r="24" spans="1:6">
      <c r="A24">
        <v>6</v>
      </c>
      <c r="B24" s="8" t="s">
        <v>383</v>
      </c>
      <c r="C24" s="8"/>
      <c r="D24" s="8"/>
      <c r="E24" s="8"/>
      <c r="F24" s="8" t="s">
        <v>384</v>
      </c>
    </row>
    <row r="25" spans="1:6">
      <c r="A25">
        <v>7</v>
      </c>
      <c r="B25" s="8" t="s">
        <v>383</v>
      </c>
      <c r="C25" s="8"/>
      <c r="D25" s="8"/>
      <c r="E25" s="8"/>
      <c r="F25" s="8" t="s">
        <v>384</v>
      </c>
    </row>
    <row r="26" spans="1:6">
      <c r="A26">
        <v>8</v>
      </c>
      <c r="B26" s="8" t="s">
        <v>383</v>
      </c>
      <c r="C26" s="8"/>
      <c r="D26" s="8"/>
      <c r="E26" s="8"/>
      <c r="F26" s="8" t="s">
        <v>384</v>
      </c>
    </row>
    <row r="27" spans="1:6">
      <c r="A27">
        <v>9</v>
      </c>
      <c r="B27" s="8" t="s">
        <v>383</v>
      </c>
      <c r="C27" s="8"/>
      <c r="D27" s="8"/>
      <c r="E27" s="8"/>
      <c r="F27" s="8" t="s">
        <v>384</v>
      </c>
    </row>
    <row r="28" spans="1:6">
      <c r="A28">
        <v>10</v>
      </c>
      <c r="B28" s="8" t="s">
        <v>383</v>
      </c>
      <c r="C28" s="8"/>
      <c r="D28" s="8"/>
      <c r="E28" s="8"/>
      <c r="F28" s="8" t="s">
        <v>384</v>
      </c>
    </row>
    <row r="29" spans="1:6">
      <c r="A29">
        <v>11</v>
      </c>
      <c r="B29" s="8" t="s">
        <v>383</v>
      </c>
      <c r="C29" s="8"/>
      <c r="D29" s="8"/>
      <c r="E29" s="8"/>
      <c r="F29" s="8" t="s">
        <v>384</v>
      </c>
    </row>
    <row r="30" spans="1:6">
      <c r="A30">
        <v>12</v>
      </c>
      <c r="B30" s="8" t="s">
        <v>383</v>
      </c>
      <c r="C30" s="8"/>
      <c r="D30" s="8"/>
      <c r="E30" s="8"/>
      <c r="F30" s="8" t="s">
        <v>384</v>
      </c>
    </row>
    <row r="31" spans="1:6">
      <c r="A31">
        <v>13</v>
      </c>
      <c r="B31" s="8" t="s">
        <v>383</v>
      </c>
      <c r="C31" s="8"/>
      <c r="D31" s="8"/>
      <c r="E31" s="8"/>
      <c r="F31" s="8" t="s">
        <v>384</v>
      </c>
    </row>
    <row r="32" spans="1:6">
      <c r="A32">
        <v>14</v>
      </c>
      <c r="B32" s="8" t="s">
        <v>383</v>
      </c>
      <c r="C32" s="8"/>
      <c r="D32" s="8"/>
      <c r="E32" s="8"/>
      <c r="F32" s="8" t="s">
        <v>384</v>
      </c>
    </row>
    <row r="33" spans="1:6">
      <c r="A33">
        <v>15</v>
      </c>
      <c r="B33" s="8" t="s">
        <v>383</v>
      </c>
      <c r="C33" s="8"/>
      <c r="D33" s="8"/>
      <c r="E33" s="8"/>
      <c r="F33" s="8" t="s">
        <v>384</v>
      </c>
    </row>
    <row r="34" spans="1:6">
      <c r="A34">
        <v>17</v>
      </c>
      <c r="B34" s="8" t="s">
        <v>383</v>
      </c>
      <c r="C34" s="8"/>
      <c r="D34" s="8"/>
      <c r="E34" s="8"/>
      <c r="F34" s="8" t="s">
        <v>384</v>
      </c>
    </row>
    <row r="35" spans="1:6">
      <c r="A35">
        <v>18</v>
      </c>
      <c r="B35" s="8" t="s">
        <v>383</v>
      </c>
      <c r="C35" s="8"/>
      <c r="D35" s="8"/>
      <c r="E35" s="8"/>
      <c r="F35" s="8" t="s">
        <v>384</v>
      </c>
    </row>
    <row r="36" spans="1:6">
      <c r="A36">
        <v>19</v>
      </c>
      <c r="B36" s="8" t="s">
        <v>383</v>
      </c>
      <c r="C36" s="8"/>
      <c r="D36" s="8"/>
      <c r="E36" s="8"/>
      <c r="F36" s="8" t="s">
        <v>384</v>
      </c>
    </row>
    <row r="37" spans="1:6">
      <c r="A37">
        <v>20</v>
      </c>
      <c r="B37" s="8" t="s">
        <v>383</v>
      </c>
      <c r="C37" s="8"/>
      <c r="D37" s="8"/>
      <c r="E37" s="8"/>
      <c r="F37" s="8" t="s">
        <v>384</v>
      </c>
    </row>
    <row r="38" spans="1:6">
      <c r="A38">
        <v>23</v>
      </c>
      <c r="B38" s="8" t="s">
        <v>383</v>
      </c>
      <c r="C38" s="8"/>
      <c r="D38" s="8"/>
      <c r="E38" s="8"/>
      <c r="F38" s="8" t="s">
        <v>384</v>
      </c>
    </row>
    <row r="39" spans="1:6">
      <c r="A39">
        <v>24</v>
      </c>
      <c r="B39" s="8" t="s">
        <v>383</v>
      </c>
      <c r="C39" s="8"/>
      <c r="D39" s="8"/>
      <c r="E39" s="8"/>
      <c r="F39" s="8" t="s">
        <v>384</v>
      </c>
    </row>
    <row r="40" spans="1:6">
      <c r="A40">
        <v>25</v>
      </c>
      <c r="B40" s="8" t="s">
        <v>383</v>
      </c>
      <c r="C40" s="8"/>
      <c r="D40" s="8"/>
      <c r="E40" s="8"/>
      <c r="F40" s="8" t="s">
        <v>384</v>
      </c>
    </row>
    <row r="41" spans="1:6">
      <c r="A41">
        <v>26</v>
      </c>
      <c r="B41" s="8" t="s">
        <v>383</v>
      </c>
      <c r="C41" s="8"/>
      <c r="D41" s="8"/>
      <c r="E41" s="8"/>
      <c r="F41" s="8" t="s">
        <v>384</v>
      </c>
    </row>
    <row r="42" spans="1:6">
      <c r="A42">
        <v>27</v>
      </c>
      <c r="B42" s="8" t="s">
        <v>383</v>
      </c>
      <c r="C42" s="8"/>
      <c r="D42" s="8"/>
      <c r="E42" s="8"/>
      <c r="F42" s="8" t="s">
        <v>384</v>
      </c>
    </row>
    <row r="43" spans="1:6">
      <c r="A43">
        <v>28</v>
      </c>
      <c r="B43" s="8" t="s">
        <v>383</v>
      </c>
      <c r="C43" s="8"/>
      <c r="D43" s="8"/>
      <c r="E43" s="8"/>
      <c r="F43" s="8" t="s">
        <v>384</v>
      </c>
    </row>
    <row r="44" spans="1:6">
      <c r="A44">
        <v>29</v>
      </c>
      <c r="B44" s="8" t="s">
        <v>383</v>
      </c>
      <c r="C44" s="8"/>
      <c r="D44" s="8"/>
      <c r="E44" s="8"/>
      <c r="F44" s="8" t="s">
        <v>384</v>
      </c>
    </row>
    <row r="45" spans="1:6">
      <c r="A45">
        <v>31</v>
      </c>
      <c r="B45" s="8" t="s">
        <v>383</v>
      </c>
      <c r="C45" s="8"/>
      <c r="D45" s="8"/>
      <c r="E45" s="8"/>
      <c r="F45" s="8" t="s">
        <v>384</v>
      </c>
    </row>
    <row r="46" spans="1:6">
      <c r="A46">
        <v>32</v>
      </c>
      <c r="B46" s="8" t="s">
        <v>383</v>
      </c>
      <c r="C46" s="8"/>
      <c r="D46" s="8"/>
      <c r="E46" s="8"/>
      <c r="F46" s="8" t="s">
        <v>384</v>
      </c>
    </row>
    <row r="47" spans="1:6">
      <c r="A47">
        <v>33</v>
      </c>
      <c r="B47" s="8" t="s">
        <v>383</v>
      </c>
      <c r="C47" s="8"/>
      <c r="D47" s="8"/>
      <c r="E47" s="8"/>
      <c r="F47" s="8" t="s">
        <v>384</v>
      </c>
    </row>
    <row r="48" spans="1:6">
      <c r="A48">
        <v>35</v>
      </c>
      <c r="B48" s="8" t="s">
        <v>383</v>
      </c>
      <c r="C48" s="8"/>
      <c r="D48" s="8"/>
      <c r="E48" s="8"/>
      <c r="F48" s="8" t="s">
        <v>384</v>
      </c>
    </row>
    <row r="49" spans="1:6">
      <c r="A49">
        <v>36</v>
      </c>
      <c r="B49" s="8" t="s">
        <v>383</v>
      </c>
      <c r="C49" s="8"/>
      <c r="D49" s="8"/>
      <c r="E49" s="8"/>
      <c r="F49" s="8" t="s">
        <v>384</v>
      </c>
    </row>
    <row r="50" spans="1:6">
      <c r="A50">
        <v>37</v>
      </c>
      <c r="B50" s="8" t="s">
        <v>383</v>
      </c>
      <c r="C50" s="8"/>
      <c r="D50" s="8"/>
      <c r="E50" s="8"/>
      <c r="F50" s="8" t="s">
        <v>384</v>
      </c>
    </row>
    <row r="51" spans="1:6">
      <c r="A51">
        <v>38</v>
      </c>
      <c r="B51" s="8" t="s">
        <v>383</v>
      </c>
      <c r="C51" s="8"/>
      <c r="D51" s="8"/>
      <c r="E51" s="8"/>
      <c r="F51" s="8" t="s">
        <v>384</v>
      </c>
    </row>
    <row r="52" spans="1:6">
      <c r="A52">
        <v>39</v>
      </c>
      <c r="B52" s="8" t="s">
        <v>383</v>
      </c>
      <c r="C52" s="8"/>
      <c r="D52" s="8"/>
      <c r="E52" s="8"/>
      <c r="F52" s="8" t="s">
        <v>384</v>
      </c>
    </row>
    <row r="53" spans="1:6">
      <c r="A53">
        <v>40</v>
      </c>
      <c r="B53" s="8" t="s">
        <v>383</v>
      </c>
      <c r="C53" s="8"/>
      <c r="D53" s="8"/>
      <c r="E53" s="8"/>
      <c r="F53" s="8" t="s">
        <v>384</v>
      </c>
    </row>
    <row r="54" spans="1:6">
      <c r="A54">
        <v>41</v>
      </c>
      <c r="B54" s="8" t="s">
        <v>383</v>
      </c>
      <c r="C54" s="8"/>
      <c r="D54" s="8"/>
      <c r="E54" s="8"/>
      <c r="F54" s="8" t="s">
        <v>384</v>
      </c>
    </row>
    <row r="55" spans="1:6">
      <c r="A55">
        <v>42</v>
      </c>
      <c r="B55" s="8" t="s">
        <v>383</v>
      </c>
      <c r="C55" s="8"/>
      <c r="D55" s="8"/>
      <c r="E55" s="8"/>
      <c r="F55" s="8" t="s">
        <v>384</v>
      </c>
    </row>
    <row r="56" spans="1:6">
      <c r="A56">
        <v>44</v>
      </c>
      <c r="B56" s="8" t="s">
        <v>383</v>
      </c>
      <c r="C56" s="8"/>
      <c r="D56" s="8"/>
      <c r="E56" s="8"/>
      <c r="F56" s="8" t="s">
        <v>384</v>
      </c>
    </row>
    <row r="57" spans="1:6">
      <c r="A57">
        <v>45</v>
      </c>
      <c r="B57" s="8" t="s">
        <v>383</v>
      </c>
      <c r="C57" s="8"/>
      <c r="D57" s="8"/>
      <c r="E57" s="8"/>
      <c r="F57" s="8" t="s">
        <v>384</v>
      </c>
    </row>
    <row r="58" spans="1:6">
      <c r="A58">
        <v>47</v>
      </c>
      <c r="B58" s="8" t="s">
        <v>383</v>
      </c>
      <c r="C58" s="8"/>
      <c r="D58" s="8"/>
      <c r="E58" s="8"/>
      <c r="F58" s="6" t="s">
        <v>384</v>
      </c>
    </row>
    <row r="59" spans="1:6">
      <c r="A59">
        <v>48</v>
      </c>
      <c r="B59" s="8" t="s">
        <v>383</v>
      </c>
      <c r="C59" s="8"/>
      <c r="D59" s="8"/>
      <c r="E59" s="8"/>
      <c r="F59" s="8" t="s">
        <v>384</v>
      </c>
    </row>
    <row r="60" spans="1:6">
      <c r="A60">
        <v>49</v>
      </c>
      <c r="B60" s="8" t="s">
        <v>383</v>
      </c>
      <c r="C60" s="8"/>
      <c r="D60" s="8"/>
      <c r="E60" s="8"/>
      <c r="F60" s="8" t="s">
        <v>384</v>
      </c>
    </row>
    <row r="61" spans="1:6">
      <c r="A61">
        <v>54</v>
      </c>
      <c r="B61" s="8" t="s">
        <v>383</v>
      </c>
      <c r="C61" s="8"/>
      <c r="D61" s="8"/>
      <c r="E61" s="8"/>
      <c r="F61" s="8" t="s">
        <v>453</v>
      </c>
    </row>
    <row r="62" spans="1:6">
      <c r="A62">
        <v>59</v>
      </c>
      <c r="B62" s="8" t="s">
        <v>786</v>
      </c>
      <c r="C62" s="8"/>
      <c r="D62" s="8"/>
      <c r="E62" s="8"/>
      <c r="F62" s="8" t="s">
        <v>731</v>
      </c>
    </row>
    <row r="63" spans="1:6">
      <c r="A63">
        <v>62</v>
      </c>
      <c r="B63" s="6" t="s">
        <v>383</v>
      </c>
      <c r="C63" s="6"/>
      <c r="D63" s="6"/>
      <c r="E63" s="6"/>
      <c r="F63" s="8" t="s">
        <v>705</v>
      </c>
    </row>
    <row r="64" spans="1:6">
      <c r="A64">
        <v>63</v>
      </c>
      <c r="B64" s="8" t="s">
        <v>383</v>
      </c>
      <c r="C64" s="8"/>
      <c r="D64" s="8"/>
      <c r="E64" s="8"/>
      <c r="F64" s="8" t="s">
        <v>778</v>
      </c>
    </row>
    <row r="65" spans="1:6">
      <c r="A65">
        <v>64</v>
      </c>
      <c r="B65" s="8" t="s">
        <v>383</v>
      </c>
      <c r="C65" s="8"/>
      <c r="D65" s="8"/>
      <c r="E65" s="8"/>
      <c r="F65" s="8" t="s">
        <v>770</v>
      </c>
    </row>
    <row r="66" spans="1:6">
      <c r="A66">
        <v>22</v>
      </c>
      <c r="B66" s="8" t="s">
        <v>648</v>
      </c>
      <c r="C66" s="8"/>
      <c r="D66" s="8"/>
      <c r="E66" s="8"/>
      <c r="F66" s="8" t="s">
        <v>785</v>
      </c>
    </row>
    <row r="67" spans="1:6">
      <c r="A67">
        <v>60</v>
      </c>
      <c r="B67" s="8" t="s">
        <v>782</v>
      </c>
      <c r="C67" s="8"/>
      <c r="D67" s="8"/>
      <c r="E67" s="8"/>
      <c r="F67" s="8" t="s">
        <v>772</v>
      </c>
    </row>
    <row r="68" spans="1:6">
      <c r="A68">
        <v>56</v>
      </c>
      <c r="B68" s="8" t="s">
        <v>781</v>
      </c>
      <c r="C68" s="8"/>
      <c r="D68" s="8"/>
      <c r="E68" s="8"/>
      <c r="F68" s="8" t="s">
        <v>772</v>
      </c>
    </row>
    <row r="69" spans="1:6">
      <c r="B69" s="8"/>
      <c r="C69" s="8"/>
      <c r="D69" s="8"/>
      <c r="E69" s="8"/>
      <c r="F69" s="8"/>
    </row>
    <row r="70" spans="1:6">
      <c r="B70" s="8"/>
      <c r="C70" s="8"/>
      <c r="D70" s="8"/>
      <c r="E70" s="8"/>
      <c r="F70" s="8"/>
    </row>
    <row r="71" spans="1:6">
      <c r="B71" s="8"/>
      <c r="C71" s="8"/>
      <c r="D71" s="8"/>
      <c r="E71" s="8"/>
      <c r="F71" s="8"/>
    </row>
    <row r="72" spans="1:6">
      <c r="B72" s="8"/>
      <c r="C72" s="8"/>
      <c r="D72" s="8"/>
      <c r="E72" s="8"/>
      <c r="F72" s="8"/>
    </row>
    <row r="73" spans="1:6">
      <c r="B73" s="8"/>
      <c r="C73" s="8"/>
      <c r="D73" s="8"/>
      <c r="E73" s="8"/>
      <c r="F73" s="8"/>
    </row>
    <row r="74" spans="1:6">
      <c r="B74" s="8"/>
      <c r="C74" s="8"/>
      <c r="D74" s="8"/>
      <c r="E74" s="8"/>
      <c r="F74" s="8"/>
    </row>
    <row r="75" spans="1:6">
      <c r="B75" s="8"/>
      <c r="C75" s="8"/>
      <c r="D75" s="8"/>
      <c r="E75" s="8"/>
      <c r="F75" s="8"/>
    </row>
    <row r="76" spans="1:6">
      <c r="B76" s="8"/>
      <c r="C76" s="8"/>
      <c r="D76" s="8"/>
      <c r="E76" s="8"/>
      <c r="F76" s="8"/>
    </row>
    <row r="77" spans="1:6">
      <c r="B77" s="8"/>
      <c r="C77" s="8"/>
      <c r="D77" s="8"/>
      <c r="E77" s="8"/>
      <c r="F77" s="8"/>
    </row>
    <row r="78" spans="1:6">
      <c r="B78" s="8"/>
      <c r="C78" s="8"/>
      <c r="D78" s="8"/>
      <c r="E78" s="8"/>
      <c r="F78" s="8"/>
    </row>
    <row r="79" spans="1:6">
      <c r="B79" s="8"/>
      <c r="C79" s="8"/>
      <c r="D79" s="8"/>
      <c r="E79" s="8"/>
      <c r="F79" s="8"/>
    </row>
    <row r="80" spans="1:6">
      <c r="B80" s="8"/>
      <c r="C80" s="8"/>
      <c r="D80" s="8"/>
      <c r="E80" s="8"/>
      <c r="F80" s="8"/>
    </row>
    <row r="81" spans="2:6">
      <c r="B81" s="8"/>
      <c r="C81" s="8"/>
      <c r="D81" s="8"/>
      <c r="E81" s="8"/>
      <c r="F81" s="8"/>
    </row>
    <row r="82" spans="2:6">
      <c r="B82" s="8"/>
      <c r="C82" s="8"/>
      <c r="D82" s="8"/>
      <c r="E82" s="8"/>
      <c r="F82" s="8"/>
    </row>
    <row r="83" spans="2:6">
      <c r="B83" s="8"/>
      <c r="C83" s="8"/>
      <c r="D83" s="8"/>
      <c r="E83" s="8"/>
      <c r="F83" s="8"/>
    </row>
    <row r="84" spans="2:6">
      <c r="B84" s="8"/>
      <c r="C84" s="8"/>
      <c r="D84" s="8"/>
      <c r="E84" s="8"/>
      <c r="F84" s="8"/>
    </row>
    <row r="85" spans="2:6">
      <c r="B85" s="8"/>
      <c r="C85" s="8"/>
      <c r="D85" s="8"/>
      <c r="E85" s="8"/>
      <c r="F85" s="8"/>
    </row>
    <row r="86" spans="2:6">
      <c r="B86" s="8"/>
      <c r="C86" s="8"/>
      <c r="D86" s="8"/>
      <c r="E86" s="8"/>
      <c r="F86" s="8"/>
    </row>
    <row r="87" spans="2:6">
      <c r="B87" s="8"/>
      <c r="C87" s="8"/>
      <c r="D87" s="8"/>
      <c r="E87" s="8"/>
      <c r="F87" s="8"/>
    </row>
    <row r="88" spans="2:6">
      <c r="B88" s="8"/>
      <c r="C88" s="8"/>
      <c r="D88" s="8"/>
      <c r="E88" s="8"/>
      <c r="F88" s="8"/>
    </row>
    <row r="89" spans="2:6">
      <c r="B89" s="8"/>
      <c r="C89" s="8"/>
      <c r="D89" s="8"/>
      <c r="E89" s="8"/>
      <c r="F89" s="8"/>
    </row>
    <row r="90" spans="2:6">
      <c r="B90" s="8"/>
      <c r="C90" s="8"/>
      <c r="D90" s="8"/>
      <c r="E90" s="8"/>
      <c r="F90" s="8"/>
    </row>
    <row r="91" spans="2:6">
      <c r="B91" s="8"/>
      <c r="C91" s="8"/>
      <c r="D91" s="8"/>
      <c r="E91" s="8"/>
      <c r="F91" s="8"/>
    </row>
    <row r="92" spans="2:6">
      <c r="B92" s="8"/>
      <c r="C92" s="8"/>
      <c r="D92" s="8"/>
      <c r="E92" s="8"/>
      <c r="F92" s="8"/>
    </row>
    <row r="93" spans="2:6">
      <c r="B93" s="8"/>
      <c r="C93" s="8"/>
      <c r="D93" s="8"/>
      <c r="E93" s="8"/>
      <c r="F93" s="8"/>
    </row>
    <row r="94" spans="2:6">
      <c r="B94" s="8"/>
      <c r="C94" s="8"/>
      <c r="D94" s="8"/>
      <c r="E94" s="8"/>
      <c r="F94" s="8"/>
    </row>
    <row r="95" spans="2:6">
      <c r="B95" s="8"/>
      <c r="C95" s="8"/>
      <c r="D95" s="8"/>
      <c r="E95" s="8"/>
      <c r="F95" s="8"/>
    </row>
    <row r="96" spans="2:6">
      <c r="B96" s="8"/>
      <c r="C96" s="8"/>
      <c r="D96" s="8"/>
      <c r="E96" s="8"/>
      <c r="F96" s="8"/>
    </row>
    <row r="97" spans="2:6">
      <c r="B97" s="8"/>
      <c r="C97" s="8"/>
      <c r="D97" s="8"/>
      <c r="E97" s="8"/>
      <c r="F97" s="8"/>
    </row>
    <row r="98" spans="2:6">
      <c r="B98" s="8"/>
      <c r="C98" s="8"/>
      <c r="D98" s="8"/>
      <c r="E98" s="8"/>
      <c r="F98" s="8"/>
    </row>
    <row r="99" spans="2:6">
      <c r="B99" s="8"/>
      <c r="C99" s="8"/>
      <c r="D99" s="8"/>
      <c r="E99" s="8"/>
      <c r="F99" s="8"/>
    </row>
    <row r="100" spans="2:6">
      <c r="B100" s="8"/>
      <c r="C100" s="8"/>
      <c r="D100" s="8"/>
      <c r="E100" s="8"/>
      <c r="F100" s="8"/>
    </row>
    <row r="101" spans="2:6">
      <c r="B101" s="8"/>
      <c r="C101" s="8"/>
      <c r="D101" s="8"/>
      <c r="E101" s="8"/>
      <c r="F101" s="8"/>
    </row>
    <row r="102" spans="2:6">
      <c r="B102" s="8"/>
      <c r="C102" s="8"/>
      <c r="D102" s="8"/>
      <c r="E102" s="8"/>
      <c r="F102" s="8"/>
    </row>
    <row r="103" spans="2:6">
      <c r="B103" s="8"/>
      <c r="C103" s="8"/>
      <c r="D103" s="8"/>
      <c r="E103" s="8"/>
      <c r="F103" s="8"/>
    </row>
    <row r="104" spans="2:6">
      <c r="B104" s="8"/>
      <c r="C104" s="8"/>
      <c r="D104" s="8"/>
      <c r="E104" s="8"/>
      <c r="F104" s="8"/>
    </row>
    <row r="105" spans="2:6">
      <c r="B105" s="8"/>
      <c r="C105" s="8"/>
      <c r="D105" s="8"/>
      <c r="E105" s="8"/>
      <c r="F105" s="8"/>
    </row>
    <row r="106" spans="2:6">
      <c r="B106" s="8"/>
      <c r="C106" s="8"/>
      <c r="D106" s="8"/>
      <c r="E106" s="8"/>
      <c r="F106" s="8"/>
    </row>
    <row r="107" spans="2:6">
      <c r="B107" s="8"/>
      <c r="C107" s="8"/>
      <c r="D107" s="8"/>
      <c r="E107" s="8"/>
      <c r="F107" s="8"/>
    </row>
    <row r="108" spans="2:6">
      <c r="B108" s="8"/>
      <c r="C108" s="8"/>
      <c r="D108" s="8"/>
      <c r="E108" s="8"/>
      <c r="F108" s="8"/>
    </row>
    <row r="109" spans="2:6">
      <c r="B109" s="8"/>
      <c r="C109" s="8"/>
      <c r="D109" s="8"/>
      <c r="E109" s="8"/>
      <c r="F109" s="8"/>
    </row>
    <row r="110" spans="2:6">
      <c r="B110" s="8"/>
      <c r="C110" s="8"/>
      <c r="D110" s="8"/>
      <c r="E110" s="8"/>
      <c r="F110" s="8"/>
    </row>
    <row r="111" spans="2:6">
      <c r="B111" s="8"/>
      <c r="C111" s="8"/>
      <c r="D111" s="8"/>
      <c r="E111" s="8"/>
      <c r="F111" s="8"/>
    </row>
    <row r="112" spans="2:6">
      <c r="B112" s="8"/>
      <c r="C112" s="8"/>
      <c r="D112" s="8"/>
      <c r="E112" s="8"/>
      <c r="F112" s="8"/>
    </row>
    <row r="113" spans="2:6">
      <c r="B113" s="8"/>
      <c r="C113" s="8"/>
      <c r="D113" s="8"/>
      <c r="E113" s="8"/>
      <c r="F113" s="8"/>
    </row>
    <row r="114" spans="2:6">
      <c r="B114" s="8"/>
      <c r="C114" s="8"/>
      <c r="D114" s="8"/>
      <c r="E114" s="8"/>
      <c r="F114" s="8"/>
    </row>
    <row r="115" spans="2:6">
      <c r="B115" s="8"/>
      <c r="C115" s="8"/>
      <c r="D115" s="8"/>
      <c r="E115" s="8"/>
      <c r="F115" s="8"/>
    </row>
    <row r="116" spans="2:6">
      <c r="B116" s="8"/>
      <c r="C116" s="8"/>
      <c r="D116" s="8"/>
      <c r="E116" s="8"/>
      <c r="F116" s="8"/>
    </row>
    <row r="117" spans="2:6">
      <c r="B117" s="8"/>
      <c r="C117" s="8"/>
      <c r="D117" s="8"/>
      <c r="E117" s="8"/>
      <c r="F117" s="8"/>
    </row>
    <row r="118" spans="2:6">
      <c r="B118" s="8"/>
      <c r="C118" s="8"/>
      <c r="D118" s="8"/>
      <c r="E118" s="8"/>
      <c r="F118" s="8"/>
    </row>
    <row r="119" spans="2:6">
      <c r="B119" s="8"/>
      <c r="C119" s="8"/>
      <c r="D119" s="8"/>
      <c r="E119" s="8"/>
      <c r="F119" s="8"/>
    </row>
    <row r="120" spans="2:6">
      <c r="B120" s="8"/>
      <c r="C120" s="8"/>
      <c r="D120" s="8"/>
      <c r="E120" s="8"/>
      <c r="F120" s="8"/>
    </row>
    <row r="121" spans="2:6">
      <c r="B121" s="8"/>
      <c r="C121" s="8"/>
      <c r="D121" s="8"/>
      <c r="E121" s="8"/>
      <c r="F121" s="8"/>
    </row>
    <row r="122" spans="2:6">
      <c r="B122" s="8"/>
      <c r="C122" s="8"/>
      <c r="D122" s="8"/>
      <c r="E122" s="8"/>
      <c r="F122" s="8"/>
    </row>
    <row r="123" spans="2:6">
      <c r="B123" s="8"/>
      <c r="C123" s="8"/>
      <c r="D123" s="8"/>
      <c r="E123" s="8"/>
      <c r="F123" s="8"/>
    </row>
    <row r="124" spans="2:6">
      <c r="B124" s="8"/>
      <c r="C124" s="8"/>
      <c r="D124" s="8"/>
      <c r="E124" s="8"/>
      <c r="F124" s="8"/>
    </row>
    <row r="125" spans="2:6">
      <c r="B125" s="8"/>
      <c r="C125" s="8"/>
      <c r="D125" s="8"/>
      <c r="E125" s="8"/>
      <c r="F125" s="8"/>
    </row>
    <row r="126" spans="2:6">
      <c r="B126" s="8"/>
      <c r="C126" s="8"/>
      <c r="D126" s="8"/>
      <c r="E126" s="8"/>
      <c r="F126" s="8"/>
    </row>
    <row r="127" spans="2:6">
      <c r="B127" s="8"/>
      <c r="C127" s="8"/>
      <c r="D127" s="8"/>
      <c r="E127" s="8"/>
      <c r="F127" s="8"/>
    </row>
    <row r="128" spans="2:6">
      <c r="B128" s="8"/>
      <c r="C128" s="8"/>
      <c r="D128" s="8"/>
      <c r="E128" s="8"/>
      <c r="F128" s="8"/>
    </row>
    <row r="129" spans="2:6">
      <c r="B129" s="8"/>
      <c r="C129" s="8"/>
      <c r="D129" s="8"/>
      <c r="E129" s="8"/>
      <c r="F129" s="8"/>
    </row>
    <row r="130" spans="2:6">
      <c r="B130" s="8"/>
      <c r="C130" s="8"/>
      <c r="D130" s="8"/>
      <c r="E130" s="8"/>
      <c r="F130" s="8"/>
    </row>
    <row r="131" spans="2:6">
      <c r="B131" s="8"/>
      <c r="C131" s="8"/>
      <c r="D131" s="8"/>
      <c r="E131" s="8"/>
      <c r="F131" s="8"/>
    </row>
    <row r="132" spans="2:6">
      <c r="B132" s="8"/>
      <c r="C132" s="8"/>
      <c r="D132" s="8"/>
      <c r="E132" s="8"/>
      <c r="F132" s="8"/>
    </row>
    <row r="133" spans="2:6">
      <c r="B133" s="8"/>
      <c r="C133" s="8"/>
      <c r="D133" s="8"/>
      <c r="E133" s="8"/>
      <c r="F133" s="8"/>
    </row>
    <row r="134" spans="2:6">
      <c r="B134" s="8"/>
      <c r="C134" s="8"/>
      <c r="D134" s="8"/>
      <c r="E134" s="8"/>
      <c r="F134" s="8"/>
    </row>
    <row r="135" spans="2:6">
      <c r="B135" s="8"/>
      <c r="C135" s="8"/>
      <c r="D135" s="8"/>
      <c r="E135" s="8"/>
      <c r="F135" s="8"/>
    </row>
    <row r="136" spans="2:6">
      <c r="B136" s="8"/>
      <c r="C136" s="8"/>
      <c r="D136" s="8"/>
      <c r="E136" s="8"/>
      <c r="F136" s="8"/>
    </row>
    <row r="137" spans="2:6">
      <c r="B137" s="8"/>
      <c r="C137" s="8"/>
      <c r="D137" s="8"/>
      <c r="E137" s="8"/>
      <c r="F137" s="8"/>
    </row>
    <row r="138" spans="2:6">
      <c r="B138" s="8"/>
      <c r="C138" s="8"/>
      <c r="D138" s="8"/>
      <c r="E138" s="8"/>
      <c r="F138" s="8"/>
    </row>
    <row r="139" spans="2:6">
      <c r="B139" s="8"/>
      <c r="C139" s="8"/>
      <c r="D139" s="8"/>
      <c r="E139" s="8"/>
      <c r="F139" s="8"/>
    </row>
    <row r="140" spans="2:6">
      <c r="B140" s="8"/>
      <c r="C140" s="8"/>
      <c r="D140" s="8"/>
      <c r="E140" s="8"/>
      <c r="F140" s="8"/>
    </row>
    <row r="141" spans="2:6">
      <c r="B141" s="8"/>
      <c r="C141" s="8"/>
      <c r="D141" s="8"/>
      <c r="E141" s="8"/>
      <c r="F141" s="8"/>
    </row>
    <row r="142" spans="2:6">
      <c r="B142" s="8"/>
      <c r="C142" s="8"/>
      <c r="D142" s="8"/>
      <c r="E142" s="8"/>
      <c r="F142" s="8"/>
    </row>
    <row r="143" spans="2:6">
      <c r="B143" s="8"/>
      <c r="C143" s="8"/>
      <c r="D143" s="8"/>
      <c r="E143" s="8"/>
      <c r="F143" s="8"/>
    </row>
    <row r="144" spans="2:6">
      <c r="B144" s="8"/>
      <c r="C144" s="8"/>
      <c r="D144" s="8"/>
      <c r="E144" s="8"/>
      <c r="F144" s="8"/>
    </row>
    <row r="145" spans="2:6">
      <c r="B145" s="8"/>
      <c r="C145" s="8"/>
      <c r="D145" s="8"/>
      <c r="E145" s="8"/>
      <c r="F145" s="8"/>
    </row>
    <row r="146" spans="2:6">
      <c r="B146" s="8"/>
      <c r="C146" s="8"/>
      <c r="D146" s="8"/>
      <c r="E146" s="8"/>
      <c r="F146" s="8"/>
    </row>
    <row r="147" spans="2:6">
      <c r="B147" s="8"/>
      <c r="C147" s="8"/>
      <c r="D147" s="8"/>
      <c r="E147" s="8"/>
      <c r="F147" s="8"/>
    </row>
    <row r="148" spans="2:6">
      <c r="B148" s="8"/>
      <c r="C148" s="8"/>
      <c r="D148" s="8"/>
      <c r="E148" s="8"/>
      <c r="F148" s="8"/>
    </row>
    <row r="149" spans="2:6">
      <c r="B149" s="8"/>
      <c r="C149" s="8"/>
      <c r="D149" s="8"/>
      <c r="E149" s="8"/>
      <c r="F149" s="8"/>
    </row>
    <row r="150" spans="2:6">
      <c r="B150" s="8"/>
      <c r="C150" s="8"/>
      <c r="D150" s="8"/>
      <c r="E150" s="8"/>
      <c r="F150" s="8"/>
    </row>
    <row r="151" spans="2:6">
      <c r="B151" s="8"/>
      <c r="C151" s="8"/>
      <c r="D151" s="8"/>
      <c r="E151" s="8"/>
      <c r="F151" s="8"/>
    </row>
    <row r="152" spans="2:6">
      <c r="B152" s="8"/>
      <c r="C152" s="8"/>
      <c r="D152" s="8"/>
      <c r="E152" s="8"/>
      <c r="F152" s="8"/>
    </row>
    <row r="153" spans="2:6">
      <c r="B153" s="8"/>
      <c r="C153" s="8"/>
      <c r="D153" s="8"/>
      <c r="E153" s="8"/>
      <c r="F153" s="8"/>
    </row>
    <row r="154" spans="2:6">
      <c r="B154" s="8"/>
      <c r="C154" s="8"/>
      <c r="D154" s="8"/>
      <c r="E154" s="8"/>
      <c r="F154" s="8"/>
    </row>
    <row r="155" spans="2:6">
      <c r="B155" s="8"/>
      <c r="C155" s="8"/>
      <c r="D155" s="8"/>
      <c r="E155" s="8"/>
      <c r="F155" s="8"/>
    </row>
    <row r="156" spans="2:6">
      <c r="B156" s="8"/>
      <c r="C156" s="8"/>
      <c r="D156" s="8"/>
      <c r="E156" s="8"/>
      <c r="F156" s="8"/>
    </row>
    <row r="157" spans="2:6">
      <c r="B157" s="8"/>
      <c r="C157" s="8"/>
      <c r="D157" s="8"/>
      <c r="E157" s="8"/>
      <c r="F157" s="8"/>
    </row>
    <row r="158" spans="2:6">
      <c r="B158" s="8"/>
      <c r="C158" s="8"/>
      <c r="D158" s="8"/>
      <c r="E158" s="8"/>
      <c r="F158" s="8"/>
    </row>
    <row r="159" spans="2:6">
      <c r="B159" s="8"/>
      <c r="C159" s="8"/>
      <c r="D159" s="8"/>
      <c r="E159" s="8"/>
      <c r="F159" s="8"/>
    </row>
    <row r="160" spans="2:6">
      <c r="B160" s="8"/>
      <c r="C160" s="8"/>
      <c r="D160" s="8"/>
      <c r="E160" s="8"/>
      <c r="F160" s="8"/>
    </row>
    <row r="161" spans="2:6">
      <c r="B161" s="8"/>
      <c r="C161" s="8"/>
      <c r="D161" s="8"/>
      <c r="E161" s="8"/>
      <c r="F161" s="8"/>
    </row>
    <row r="162" spans="2:6">
      <c r="B162" s="8"/>
      <c r="C162" s="8"/>
      <c r="D162" s="8"/>
      <c r="E162" s="8"/>
      <c r="F162" s="8"/>
    </row>
    <row r="163" spans="2:6">
      <c r="B163" s="8"/>
      <c r="C163" s="8"/>
      <c r="D163" s="8"/>
      <c r="E163" s="8"/>
      <c r="F163" s="8"/>
    </row>
    <row r="164" spans="2:6">
      <c r="B164" s="8"/>
      <c r="C164" s="8"/>
      <c r="D164" s="8"/>
      <c r="E164" s="8"/>
      <c r="F164" s="8"/>
    </row>
    <row r="165" spans="2:6">
      <c r="B165" s="8"/>
      <c r="C165" s="8"/>
      <c r="D165" s="8"/>
      <c r="E165" s="8"/>
      <c r="F165" s="8"/>
    </row>
  </sheetData>
  <sortState ref="N2:P6">
    <sortCondition descending="1" ref="P2:P6"/>
  </sortState>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 Data by Case</vt:lpstr>
      <vt:lpstr>Number of attacks by year</vt:lpstr>
      <vt:lpstr>Figures on Religious Political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John Lott</cp:lastModifiedBy>
  <dcterms:created xsi:type="dcterms:W3CDTF">2018-10-29T19:40:08Z</dcterms:created>
  <dcterms:modified xsi:type="dcterms:W3CDTF">2018-11-08T18:47:29Z</dcterms:modified>
</cp:coreProperties>
</file>